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606DBDC5-D089-406F-A3C8-30D11871C2EB}" xr6:coauthVersionLast="47" xr6:coauthVersionMax="47" xr10:uidLastSave="{00000000-0000-0000-0000-000000000000}"/>
  <bookViews>
    <workbookView xWindow="-120" yWindow="-120" windowWidth="29040" windowHeight="15720" tabRatio="762" firstSheet="1" activeTab="1" xr2:uid="{00000000-000D-0000-FFFF-FFFF00000000}"/>
  </bookViews>
  <sheets>
    <sheet name="Linkสูตรออร์เดอร์  (2)" sheetId="4462" r:id="rId1"/>
    <sheet name="11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2(Order+Fc) แยกลูกค้า" sheetId="4213" r:id="rId6"/>
    <sheet name="12(Order)" sheetId="4223" r:id="rId7"/>
    <sheet name="10(Order) แยกลูกค้า" sheetId="4123" r:id="rId8"/>
    <sheet name="10(Fc) แยกลูกค้" sheetId="4224" r:id="rId9"/>
    <sheet name="ค้างตัดเดือน11" sheetId="4635" r:id="rId10"/>
    <sheet name="ค้างตัดเดือน11  ถึง17-11" sheetId="4639" r:id="rId11"/>
    <sheet name="ค้างทอ6-11-68" sheetId="4647" r:id="rId12"/>
    <sheet name="6-11-68" sheetId="4648" r:id="rId13"/>
    <sheet name="5-11-68" sheetId="4643" r:id="rId14"/>
    <sheet name="4-11-68" sheetId="4642" r:id="rId15"/>
    <sheet name="3-11-68" sheetId="4641" r:id="rId16"/>
    <sheet name="1-11-68" sheetId="4640" r:id="rId17"/>
    <sheet name="31-10-68" sheetId="4638" r:id="rId18"/>
    <sheet name="29-10-68" sheetId="4629" r:id="rId19"/>
    <sheet name="28-10-68" sheetId="4628" r:id="rId20"/>
  </sheets>
  <externalReferences>
    <externalReference r:id="rId21"/>
    <externalReference r:id="rId22"/>
    <externalReference r:id="rId23"/>
  </externalReferences>
  <definedNames>
    <definedName name="_xlnm._FilterDatabase" localSheetId="16" hidden="1">'1-11-68'!$A$5:$BD$300</definedName>
    <definedName name="_xlnm._FilterDatabase" localSheetId="19" hidden="1">'28-10-68'!$A$5:$BD$310</definedName>
    <definedName name="_xlnm._FilterDatabase" localSheetId="18" hidden="1">'29-10-68'!$A$5:$BD$307</definedName>
    <definedName name="_xlnm._FilterDatabase" localSheetId="17" hidden="1">'31-10-68'!$A$5:$BD$229</definedName>
    <definedName name="_xlnm._FilterDatabase" localSheetId="15" hidden="1">'3-11-68'!$A$5:$BD$289</definedName>
    <definedName name="_xlnm._FilterDatabase" localSheetId="14" hidden="1">'4-11-68'!$A$5:$BD$276</definedName>
    <definedName name="_xlnm._FilterDatabase" localSheetId="13" hidden="1">'5-11-68'!$A$5:$BD$280</definedName>
    <definedName name="_xlnm._FilterDatabase" localSheetId="12" hidden="1">'6-11-68'!$A$5:$BD$289</definedName>
    <definedName name="_xlnm._FilterDatabase" localSheetId="0" hidden="1">'Linkสูตรออร์เดอร์  (2)'!$A$5:$BD$5</definedName>
    <definedName name="_xlnm._FilterDatabase" localSheetId="10" hidden="1">'ค้างตัดเดือน11  ถึง17-11'!$A$2:$X$70</definedName>
    <definedName name="_xlnm.Print_Area" localSheetId="8">'10(Fc) แยกลูกค้'!$A$1:$H$39</definedName>
    <definedName name="_xlnm.Print_Area" localSheetId="7">'10(Order) แยกลูกค้า'!$A$4:$G$60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6">'12(Order)'!$A$6:$G$25</definedName>
    <definedName name="_xlnm.Print_Area" localSheetId="5">'12(Order+Fc) แยกลูกค้า'!$A$4:$H$56</definedName>
    <definedName name="_xlnm.Print_Area" localSheetId="4">'9(Fc) แยกลูกค้า'!$A$1:$H$39</definedName>
    <definedName name="_xlnm.Print_Titles" localSheetId="10">'ค้างตัดเดือน11  ถึง17-11'!$1:$4</definedName>
    <definedName name="Z_A35135A6_BB02_445F_B09B_908EF37AECE2_.wvu.Cols" localSheetId="16" hidden="1">'1-11-68'!$A:$A,'1-11-68'!$AG:$AG</definedName>
    <definedName name="Z_A35135A6_BB02_445F_B09B_908EF37AECE2_.wvu.Cols" localSheetId="19" hidden="1">'28-10-68'!$A:$A,'28-10-68'!$AG:$AG</definedName>
    <definedName name="Z_A35135A6_BB02_445F_B09B_908EF37AECE2_.wvu.Cols" localSheetId="18" hidden="1">'29-10-68'!$A:$A,'29-10-68'!$AG:$AG</definedName>
    <definedName name="Z_A35135A6_BB02_445F_B09B_908EF37AECE2_.wvu.Cols" localSheetId="17" hidden="1">'31-10-68'!$A:$A,'31-10-68'!$AG:$AG</definedName>
    <definedName name="Z_A35135A6_BB02_445F_B09B_908EF37AECE2_.wvu.Cols" localSheetId="15" hidden="1">'3-11-68'!$A:$A,'3-11-68'!$AG:$AG</definedName>
    <definedName name="Z_A35135A6_BB02_445F_B09B_908EF37AECE2_.wvu.Cols" localSheetId="14" hidden="1">'4-11-68'!$A:$A,'4-11-68'!$AG:$AG</definedName>
    <definedName name="Z_A35135A6_BB02_445F_B09B_908EF37AECE2_.wvu.Cols" localSheetId="13" hidden="1">'5-11-68'!$A:$A,'5-11-68'!$AG:$AG</definedName>
    <definedName name="Z_A35135A6_BB02_445F_B09B_908EF37AECE2_.wvu.Cols" localSheetId="12" hidden="1">'6-11-68'!$A:$A,'6-11-68'!$AG:$AG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6" hidden="1">'1-11-68'!$B$5:$AC$297</definedName>
    <definedName name="Z_A35135A6_BB02_445F_B09B_908EF37AECE2_.wvu.FilterData" localSheetId="19" hidden="1">'28-10-68'!$B$5:$AC$299</definedName>
    <definedName name="Z_A35135A6_BB02_445F_B09B_908EF37AECE2_.wvu.FilterData" localSheetId="18" hidden="1">'29-10-68'!$B$5:$AC$298</definedName>
    <definedName name="Z_A35135A6_BB02_445F_B09B_908EF37AECE2_.wvu.FilterData" localSheetId="17" hidden="1">'31-10-68'!$B$5:$AC$228</definedName>
    <definedName name="Z_A35135A6_BB02_445F_B09B_908EF37AECE2_.wvu.FilterData" localSheetId="15" hidden="1">'3-11-68'!$B$5:$AC$289</definedName>
    <definedName name="Z_A35135A6_BB02_445F_B09B_908EF37AECE2_.wvu.FilterData" localSheetId="14" hidden="1">'4-11-68'!$B$5:$AC$276</definedName>
    <definedName name="Z_A35135A6_BB02_445F_B09B_908EF37AECE2_.wvu.FilterData" localSheetId="13" hidden="1">'5-11-68'!$B$5:$AC$280</definedName>
    <definedName name="Z_A35135A6_BB02_445F_B09B_908EF37AECE2_.wvu.FilterData" localSheetId="12" hidden="1">'6-11-68'!$B$5:$AC$289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6" hidden="1">'1-11-68'!$2:$2</definedName>
    <definedName name="Z_A35135A6_BB02_445F_B09B_908EF37AECE2_.wvu.Rows" localSheetId="19" hidden="1">'28-10-68'!$2:$2</definedName>
    <definedName name="Z_A35135A6_BB02_445F_B09B_908EF37AECE2_.wvu.Rows" localSheetId="18" hidden="1">'29-10-68'!$2:$2</definedName>
    <definedName name="Z_A35135A6_BB02_445F_B09B_908EF37AECE2_.wvu.Rows" localSheetId="17" hidden="1">'31-10-68'!$2:$2</definedName>
    <definedName name="Z_A35135A6_BB02_445F_B09B_908EF37AECE2_.wvu.Rows" localSheetId="15" hidden="1">'3-11-68'!$2:$2</definedName>
    <definedName name="Z_A35135A6_BB02_445F_B09B_908EF37AECE2_.wvu.Rows" localSheetId="14" hidden="1">'4-11-68'!$2:$2</definedName>
    <definedName name="Z_A35135A6_BB02_445F_B09B_908EF37AECE2_.wvu.Rows" localSheetId="13" hidden="1">'5-11-68'!$2:$2</definedName>
    <definedName name="Z_A35135A6_BB02_445F_B09B_908EF37AECE2_.wvu.Rows" localSheetId="12" hidden="1">'6-11-68'!$2:$2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" r:id="rId24"/>
    <pivotCache cacheId="22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4196" l="1"/>
  <c r="J46" i="4196" l="1"/>
  <c r="J44" i="4196"/>
  <c r="I44" i="4196"/>
  <c r="I41" i="4196"/>
  <c r="J41" i="4196" s="1"/>
  <c r="D41" i="4196"/>
  <c r="C41" i="4196" l="1"/>
  <c r="B41" i="4196"/>
  <c r="AC216" i="4648"/>
  <c r="B24" i="4647"/>
  <c r="S24" i="4647"/>
  <c r="R24" i="4647"/>
  <c r="Q24" i="4647"/>
  <c r="P24" i="4647"/>
  <c r="O24" i="4647"/>
  <c r="N24" i="4647"/>
  <c r="M24" i="4647"/>
  <c r="L24" i="4647"/>
  <c r="K24" i="4647"/>
  <c r="J24" i="4647"/>
  <c r="I24" i="4647"/>
  <c r="H24" i="4647"/>
  <c r="G24" i="4647"/>
  <c r="F24" i="4647"/>
  <c r="E24" i="4647"/>
  <c r="D24" i="4647"/>
  <c r="C24" i="4647"/>
  <c r="T23" i="4647"/>
  <c r="T22" i="4647"/>
  <c r="T21" i="4647"/>
  <c r="T20" i="4647"/>
  <c r="T19" i="4647"/>
  <c r="T18" i="4647"/>
  <c r="T17" i="4647"/>
  <c r="T16" i="4647"/>
  <c r="T15" i="4647"/>
  <c r="T14" i="4647"/>
  <c r="T13" i="4647"/>
  <c r="T12" i="4647"/>
  <c r="T11" i="4647"/>
  <c r="T10" i="4647"/>
  <c r="T9" i="4647"/>
  <c r="T8" i="4647"/>
  <c r="T7" i="4647"/>
  <c r="T6" i="4647"/>
  <c r="K73" i="4639"/>
  <c r="K72" i="4639"/>
  <c r="D73" i="4639"/>
  <c r="D72" i="4639"/>
  <c r="B70" i="4639"/>
  <c r="M5" i="4639"/>
  <c r="M6" i="4639"/>
  <c r="M7" i="4639"/>
  <c r="M8" i="4639"/>
  <c r="M9" i="4639"/>
  <c r="M10" i="4639"/>
  <c r="M11" i="4639"/>
  <c r="M12" i="4639"/>
  <c r="M13" i="4639"/>
  <c r="M14" i="4639"/>
  <c r="M15" i="4639"/>
  <c r="M16" i="4639"/>
  <c r="M17" i="4639"/>
  <c r="M18" i="4639"/>
  <c r="M19" i="4639"/>
  <c r="M20" i="4639"/>
  <c r="M21" i="4639"/>
  <c r="M22" i="4639"/>
  <c r="M23" i="4639"/>
  <c r="M24" i="4639"/>
  <c r="M25" i="4639"/>
  <c r="M26" i="4639"/>
  <c r="M27" i="4639"/>
  <c r="M28" i="4639"/>
  <c r="M29" i="4639"/>
  <c r="M30" i="4639"/>
  <c r="M31" i="4639"/>
  <c r="M32" i="4639"/>
  <c r="M33" i="4639"/>
  <c r="M34" i="4639"/>
  <c r="M35" i="4639"/>
  <c r="M36" i="4639"/>
  <c r="M37" i="4639"/>
  <c r="M38" i="4639"/>
  <c r="M39" i="4639"/>
  <c r="M40" i="4639"/>
  <c r="M41" i="4639"/>
  <c r="M42" i="4639"/>
  <c r="M43" i="4639"/>
  <c r="M44" i="4639"/>
  <c r="M45" i="4639"/>
  <c r="M46" i="4639"/>
  <c r="M47" i="4639"/>
  <c r="M48" i="4639"/>
  <c r="M49" i="4639"/>
  <c r="M50" i="4639"/>
  <c r="M51" i="4639"/>
  <c r="M52" i="4639"/>
  <c r="M53" i="4639"/>
  <c r="M54" i="4639"/>
  <c r="M55" i="4639"/>
  <c r="M56" i="4639"/>
  <c r="M57" i="4639"/>
  <c r="M58" i="4639"/>
  <c r="M59" i="4639"/>
  <c r="M60" i="4639"/>
  <c r="M61" i="4639"/>
  <c r="M62" i="4639"/>
  <c r="M63" i="4639"/>
  <c r="M64" i="4639"/>
  <c r="M65" i="4639"/>
  <c r="M66" i="4639"/>
  <c r="M67" i="4639"/>
  <c r="M68" i="4639"/>
  <c r="M69" i="4639"/>
  <c r="L70" i="4639"/>
  <c r="K70" i="4639"/>
  <c r="J70" i="4639"/>
  <c r="I70" i="4639"/>
  <c r="H70" i="4639"/>
  <c r="G70" i="4639"/>
  <c r="F70" i="4639"/>
  <c r="E70" i="4639"/>
  <c r="D70" i="4639"/>
  <c r="C70" i="4639"/>
  <c r="V6" i="4635"/>
  <c r="V7" i="4635"/>
  <c r="V8" i="4635"/>
  <c r="V9" i="4635"/>
  <c r="V10" i="4635"/>
  <c r="V11" i="4635"/>
  <c r="V12" i="4635"/>
  <c r="V13" i="4635"/>
  <c r="V14" i="4635"/>
  <c r="V15" i="4635"/>
  <c r="V16" i="4635"/>
  <c r="V17" i="4635"/>
  <c r="V18" i="4635"/>
  <c r="V19" i="4635"/>
  <c r="V20" i="4635"/>
  <c r="V21" i="4635"/>
  <c r="V22" i="4635"/>
  <c r="V23" i="4635"/>
  <c r="V24" i="4635"/>
  <c r="V25" i="4635"/>
  <c r="V26" i="4635"/>
  <c r="V27" i="4635"/>
  <c r="V28" i="4635"/>
  <c r="V29" i="4635"/>
  <c r="V30" i="4635"/>
  <c r="V31" i="4635"/>
  <c r="V32" i="4635"/>
  <c r="V33" i="4635"/>
  <c r="V34" i="4635"/>
  <c r="V35" i="4635"/>
  <c r="V36" i="4635"/>
  <c r="V37" i="4635"/>
  <c r="V38" i="4635"/>
  <c r="V39" i="4635"/>
  <c r="V40" i="4635"/>
  <c r="V41" i="4635"/>
  <c r="V42" i="4635"/>
  <c r="V43" i="4635"/>
  <c r="V44" i="4635"/>
  <c r="V45" i="4635"/>
  <c r="V46" i="4635"/>
  <c r="V47" i="4635"/>
  <c r="V48" i="4635"/>
  <c r="V49" i="4635"/>
  <c r="V50" i="4635"/>
  <c r="V51" i="4635"/>
  <c r="V52" i="4635"/>
  <c r="V53" i="4635"/>
  <c r="V54" i="4635"/>
  <c r="V55" i="4635"/>
  <c r="V56" i="4635"/>
  <c r="V57" i="4635"/>
  <c r="V58" i="4635"/>
  <c r="V59" i="4635"/>
  <c r="V60" i="4635"/>
  <c r="V61" i="4635"/>
  <c r="V62" i="4635"/>
  <c r="V63" i="4635"/>
  <c r="V64" i="4635"/>
  <c r="V65" i="4635"/>
  <c r="V66" i="4635"/>
  <c r="V67" i="4635"/>
  <c r="V68" i="4635"/>
  <c r="V69" i="4635"/>
  <c r="V70" i="4635"/>
  <c r="V71" i="4635"/>
  <c r="V72" i="4635"/>
  <c r="V73" i="4635"/>
  <c r="V74" i="4635"/>
  <c r="V75" i="4635"/>
  <c r="V76" i="4635"/>
  <c r="V77" i="4635"/>
  <c r="V78" i="4635"/>
  <c r="V79" i="4635"/>
  <c r="V80" i="4635"/>
  <c r="V81" i="4635"/>
  <c r="V82" i="4635"/>
  <c r="V83" i="4635"/>
  <c r="V84" i="4635"/>
  <c r="V85" i="4635"/>
  <c r="V86" i="4635"/>
  <c r="V87" i="4635"/>
  <c r="V88" i="4635"/>
  <c r="V89" i="4635"/>
  <c r="V90" i="4635"/>
  <c r="V91" i="4635"/>
  <c r="V92" i="4635"/>
  <c r="V93" i="4635"/>
  <c r="V94" i="4635"/>
  <c r="V95" i="4635"/>
  <c r="V96" i="4635"/>
  <c r="V97" i="4635"/>
  <c r="V98" i="4635"/>
  <c r="V99" i="4635"/>
  <c r="V100" i="4635"/>
  <c r="V101" i="4635"/>
  <c r="V102" i="4635"/>
  <c r="V103" i="4635"/>
  <c r="V104" i="4635"/>
  <c r="V105" i="4635"/>
  <c r="V106" i="4635"/>
  <c r="V107" i="4635"/>
  <c r="V108" i="4635"/>
  <c r="V109" i="4635"/>
  <c r="V110" i="4635"/>
  <c r="V5" i="4635"/>
  <c r="B111" i="4635"/>
  <c r="C111" i="4635"/>
  <c r="D111" i="4635"/>
  <c r="E111" i="4635"/>
  <c r="F111" i="4635"/>
  <c r="G111" i="4635"/>
  <c r="H111" i="4635"/>
  <c r="I111" i="4635"/>
  <c r="J111" i="4635"/>
  <c r="K111" i="4635"/>
  <c r="L111" i="4635"/>
  <c r="M111" i="4635"/>
  <c r="N111" i="4635"/>
  <c r="O111" i="4635"/>
  <c r="P111" i="4635"/>
  <c r="Q111" i="4635"/>
  <c r="R111" i="4635"/>
  <c r="S111" i="4635"/>
  <c r="T111" i="4635"/>
  <c r="U111" i="4635"/>
  <c r="T24" i="4647" l="1"/>
  <c r="M70" i="4639"/>
  <c r="V111" i="4635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8" i="4213" l="1"/>
  <c r="I20" i="4213"/>
  <c r="I7" i="4213" l="1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K49" i="4123" l="1"/>
  <c r="J53" i="4123"/>
  <c r="I5" i="4213"/>
  <c r="I53" i="4213" s="1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H6" i="4314" l="1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L13" i="4196" l="1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<sst xmlns="http://schemas.openxmlformats.org/spreadsheetml/2006/main" count="32920" uniqueCount="576">
  <si>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</si>
  <si>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</si>
  <si>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</si>
  <si>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</si>
  <si>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</si>
  <si>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</si>
  <si>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</si>
  <si>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</si>
  <si>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</si>
  <si>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</si>
  <si>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</si>
  <si>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</si>
  <si>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</si>
  <si>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</si>
  <si>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</si>
  <si>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</si>
  <si>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</si>
  <si>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</si>
  <si>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</si>
  <si>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</si>
  <si>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</si>
  <si>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</si>
  <si>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</si>
  <si>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</si>
  <si>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</si>
  <si>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</si>
  <si>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</si>
  <si>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</si>
  <si>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</si>
  <si>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</si>
  <si>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</si>
  <si>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</si>
  <si>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</si>
  <si>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</si>
  <si>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</si>
  <si>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</si>
  <si>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</si>
  <si>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</si>
  <si>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</si>
  <si>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</si>
  <si>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</si>
  <si>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</si>
  <si>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</si>
  <si>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</si>
  <si>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</si>
  <si>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</si>
  <si>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</si>
  <si>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</si>
  <si>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</si>
  <si>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</si>
  <si>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</si>
  <si>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</si>
  <si>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</si>
  <si>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</si>
  <si>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</si>
  <si>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</si>
  <si>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</si>
  <si>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</si>
  <si>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</si>
  <si>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</si>
  <si>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</si>
  <si>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</si>
  <si>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</si>
  <si>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</si>
  <si>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</si>
  <si>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</si>
  <si>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</si>
  <si>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</si>
  <si>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</si>
  <si>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</si>
  <si>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</si>
  <si>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</si>
  <si>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</si>
  <si>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</si>
  <si>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</si>
  <si>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</si>
  <si>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</si>
  <si>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</si>
  <si>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</si>
  <si>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</si>
  <si>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</si>
  <si>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</si>
  <si>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</si>
  <si>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</si>
  <si>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</si>
  <si>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</si>
  <si>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</si>
  <si>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</si>
  <si>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</si>
  <si>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</si>
  <si>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</si>
  <si>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</si>
  <si>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</si>
  <si>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</si>
  <si>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</si>
  <si>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</si>
  <si>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</si>
  <si>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</si>
  <si>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</si>
  <si>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</si>
  <si>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</si>
  <si>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</si>
  <si>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</si>
  <si>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</si>
  <si>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</si>
  <si>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</si>
  <si>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</si>
  <si>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</si>
  <si>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</si>
  <si>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</si>
  <si>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</si>
  <si>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</si>
  <si>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</si>
  <si>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</si>
  <si>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</si>
  <si>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</si>
  <si>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</si>
  <si>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</si>
  <si>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</si>
  <si>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</si>
  <si>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</si>
  <si>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</si>
  <si>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</si>
  <si>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</si>
  <si>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</si>
  <si>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</si>
  <si>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</si>
  <si>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</si>
  <si>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</si>
  <si>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</si>
  <si>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</si>
  <si>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</si>
  <si>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</si>
  <si>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</si>
  <si>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</si>
  <si>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</si>
  <si>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</si>
  <si>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</si>
  <si>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</si>
  <si>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</si>
  <si>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</si>
  <si>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</si>
  <si>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</si>
  <si>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</si>
  <si>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</si>
  <si>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</si>
  <si>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</si>
  <si>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</si>
  <si>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</si>
  <si>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</si>
  <si>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</si>
  <si>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</si>
  <si>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</si>
  <si>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</si>
  <si>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</si>
  <si>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</si>
  <si>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</si>
  <si>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</si>
  <si>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</si>
  <si>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</si>
  <si>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</si>
  <si>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</si>
  <si>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</si>
  <si>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</si>
  <si>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</si>
  <si>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</si>
  <si>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</si>
  <si>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</si>
  <si>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</si>
  <si>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</si>
  <si>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</si>
  <si>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</si>
  <si>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</si>
  <si>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</si>
  <si>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</si>
  <si>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</si>
  <si>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</si>
  <si>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</si>
  <si>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</si>
  <si>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</si>
  <si>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</si>
  <si>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</si>
  <si>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</si>
  <si>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</si>
  <si>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</si>
  <si>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</si>
  <si>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</si>
  <si>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</si>
  <si>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</si>
  <si>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</si>
  <si>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</si>
  <si>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</si>
  <si>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</si>
  <si>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</si>
  <si>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</si>
  <si>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</si>
  <si>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ห้ามขาด-ห้ามเกิน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</si>
  <si>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</si>
  <si>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</si>
  <si>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</si>
  <si>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</si>
  <si>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</si>
  <si>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</si>
  <si>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</si>
  <si>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</si>
  <si>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</si>
  <si>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</si>
  <si>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</si>
  <si>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</si>
  <si>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</si>
  <si>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</si>
  <si>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</si>
  <si>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</si>
  <si>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</si>
  <si>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ลบสี 5040</t>
  </si>
  <si>
    <t>บจก.เอ็กเซลเล้นท์</t>
  </si>
  <si>
    <t>ยอดส่ง   1/4/68  - 12/4/68</t>
  </si>
  <si>
    <t>เฟิร์สช้อย 902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</si>
  <si>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</si>
  <si>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</si>
  <si>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</si>
  <si>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</si>
  <si>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</si>
  <si>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</si>
  <si>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</si>
  <si>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</si>
  <si>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</si>
  <si>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</si>
  <si>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</si>
  <si>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</si>
  <si>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</si>
  <si>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</si>
  <si>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</si>
  <si>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</si>
  <si>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</si>
  <si>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</si>
  <si>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</si>
  <si>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</si>
  <si>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</si>
  <si>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</si>
  <si>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</si>
  <si>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</si>
  <si>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</si>
  <si>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</si>
  <si>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</si>
  <si>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</si>
  <si>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</si>
  <si>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</si>
  <si>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</si>
  <si>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</si>
  <si>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</si>
  <si>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</si>
  <si>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</si>
  <si>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</si>
  <si>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</si>
  <si>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</si>
  <si>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</si>
  <si>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</si>
  <si>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</si>
  <si>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</si>
  <si>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</si>
  <si>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</si>
  <si>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</si>
  <si>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</si>
  <si>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</si>
  <si>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</si>
  <si>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</si>
  <si>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</si>
  <si>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</si>
  <si>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MK68-001079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</si>
  <si>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</si>
  <si>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</si>
  <si>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</si>
  <si>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</si>
  <si>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</si>
  <si>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</si>
  <si>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</si>
  <si>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</si>
  <si>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</si>
  <si>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</si>
  <si>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</si>
  <si>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</si>
  <si>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</si>
  <si>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</si>
  <si>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</si>
  <si>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</si>
  <si>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</si>
  <si>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</si>
  <si>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</si>
  <si>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</si>
  <si>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</si>
  <si>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</si>
  <si>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</si>
  <si>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</si>
  <si>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</si>
  <si>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</si>
  <si>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</si>
  <si>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 xml:space="preserve">เพอเฟคค์ 664 </t>
  </si>
  <si>
    <t>MK68-001143</t>
  </si>
  <si>
    <t>PDR250323</t>
  </si>
  <si>
    <t>MK68-001123</t>
  </si>
  <si>
    <t>MK68-001124</t>
  </si>
  <si>
    <t>MK68-001122</t>
  </si>
  <si>
    <t>MK68-001127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</si>
  <si>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</si>
  <si>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</si>
  <si>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</si>
  <si>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</si>
  <si>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</si>
  <si>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</si>
  <si>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</si>
  <si>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</si>
  <si>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</si>
  <si>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WSWT1825800 ผลรวม</t>
  </si>
  <si>
    <t>WSWT2025850 ผลรวม</t>
  </si>
  <si>
    <t>WSWT2625850SM ผลรวม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</si>
  <si>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</si>
  <si>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</si>
  <si>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</si>
  <si>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</si>
  <si>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</si>
  <si>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</si>
  <si>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</si>
  <si>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</si>
  <si>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</si>
  <si>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</si>
  <si>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</si>
  <si>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</si>
  <si>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</si>
  <si>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 xml:space="preserve">คุณธนนท์ </t>
  </si>
  <si>
    <t>WSWT262575051</t>
  </si>
  <si>
    <t>MK68-001197</t>
  </si>
  <si>
    <t>WSWT2321750 ผลรวม</t>
  </si>
  <si>
    <t>WSWT262575051 ผลรวม</t>
  </si>
  <si>
    <t>MK68-001205</t>
  </si>
  <si>
    <t>MK68-001204</t>
  </si>
  <si>
    <t>MK68-001206</t>
  </si>
  <si>
    <t>MK68-001202</t>
  </si>
  <si>
    <t>MK68-001203</t>
  </si>
  <si>
    <t>MK68-001211</t>
  </si>
  <si>
    <t>แดนโกรว50(เหลือง)</t>
  </si>
  <si>
    <t>บจก.แลบอินเตอร์</t>
  </si>
  <si>
    <t>Soybean Meal</t>
  </si>
  <si>
    <t>MK68-001223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</si>
  <si>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</si>
  <si>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</si>
  <si>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</si>
  <si>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</si>
  <si>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</si>
  <si>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</si>
  <si>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</si>
  <si>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</si>
  <si>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</si>
  <si>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</si>
  <si>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</si>
  <si>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</si>
  <si>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WSWT1625800 ผลรวม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</si>
  <si>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</si>
  <si>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</si>
  <si>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</si>
  <si>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</si>
  <si>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</si>
  <si>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</si>
  <si>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</si>
  <si>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</si>
  <si>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</si>
  <si>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</si>
  <si>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</si>
  <si>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</si>
  <si>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</si>
  <si>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</si>
  <si>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</si>
  <si>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</si>
  <si>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</si>
  <si>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</si>
  <si>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</si>
  <si>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</si>
  <si>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</si>
  <si>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935 เอ็ม</t>
  </si>
  <si>
    <t>เป็ด</t>
  </si>
  <si>
    <t>WSWT1425800 ผลรวม</t>
  </si>
  <si>
    <t>ไก่เนื้อ เบอร์1</t>
  </si>
  <si>
    <t>ร้านท่าข้าวมะลิพันธุ์ข้าว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</si>
  <si>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</si>
  <si>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</si>
  <si>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</si>
  <si>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</si>
  <si>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</si>
  <si>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รอแบบลูกค้า จากที่ส่ง 24/10 ต้องเลื่อน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</si>
  <si>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</si>
  <si>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</si>
  <si>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</si>
  <si>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</si>
  <si>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</si>
  <si>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</si>
  <si>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</si>
  <si>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</si>
  <si>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</si>
  <si>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</si>
  <si>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</si>
  <si>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4/11 30000  11/11   30000   18/11  30000</t>
  </si>
  <si>
    <t>3/11  30000  10/11  20000   17/11  20000   24/11  20000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</si>
  <si>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</si>
  <si>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</si>
  <si>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</si>
  <si>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</si>
  <si>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</si>
  <si>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</si>
  <si>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</si>
  <si>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</si>
  <si>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</si>
  <si>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</si>
  <si>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</si>
  <si>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</si>
  <si>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</si>
  <si>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</si>
  <si>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</si>
  <si>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</si>
  <si>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</si>
  <si>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</si>
  <si>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</si>
  <si>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</si>
  <si>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</si>
  <si>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</si>
  <si>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</si>
  <si>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</si>
  <si>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</si>
  <si>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</si>
  <si>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</si>
  <si>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</si>
  <si>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</si>
  <si>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</si>
  <si>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MK68-001259</t>
  </si>
  <si>
    <t>MK68-001260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</si>
  <si>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</si>
  <si>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</si>
  <si>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</si>
  <si>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</si>
  <si>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</si>
  <si>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</si>
  <si>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</si>
  <si>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</si>
  <si>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</si>
  <si>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</si>
  <si>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</si>
  <si>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</si>
  <si>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</si>
  <si>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</si>
  <si>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</si>
  <si>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</si>
  <si>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</si>
  <si>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</si>
  <si>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</si>
  <si>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</si>
  <si>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</si>
  <si>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</si>
  <si>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</si>
  <si>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MK68-001281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</si>
  <si>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</si>
  <si>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</si>
  <si>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</si>
  <si>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</si>
  <si>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</si>
  <si>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</si>
  <si>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</si>
  <si>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</si>
  <si>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</si>
  <si>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</si>
  <si>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</si>
  <si>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</si>
  <si>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</si>
  <si>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</si>
  <si>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ตีกลับมาเปิดปาก ปากติด ส่งเย็น28/10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</si>
  <si>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</si>
  <si>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</si>
  <si>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</si>
  <si>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</si>
  <si>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</si>
  <si>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</si>
  <si>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บจก.เอ็นทีฟีด</t>
  </si>
  <si>
    <t>MK68-001296</t>
  </si>
  <si>
    <t>NOVA S2</t>
  </si>
  <si>
    <t>MK68-001293</t>
  </si>
  <si>
    <t>นีโอ ดีอาร์ 03</t>
  </si>
  <si>
    <t>MK68-001295</t>
  </si>
  <si>
    <t>SPM 312</t>
  </si>
  <si>
    <t>MK68-001282</t>
  </si>
  <si>
    <t>MK68-001289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</si>
  <si>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</si>
  <si>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</si>
  <si>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</si>
  <si>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</si>
  <si>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</si>
  <si>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MK68-001290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</si>
  <si>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</si>
  <si>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</si>
  <si>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</si>
  <si>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</si>
  <si>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</si>
  <si>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</si>
  <si>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</si>
  <si>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</si>
  <si>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</si>
  <si>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</si>
  <si>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ป้ายชื่อแถว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</si>
  <si>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</si>
  <si>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</si>
  <si>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</si>
  <si>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</si>
  <si>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</si>
  <si>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</si>
  <si>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</si>
  <si>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</si>
  <si>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</si>
  <si>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</si>
  <si>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</si>
  <si>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</si>
  <si>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</si>
  <si>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</si>
  <si>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</si>
  <si>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</si>
  <si>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</si>
  <si>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</si>
  <si>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</si>
  <si>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</si>
  <si>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</si>
  <si>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</si>
  <si>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</si>
  <si>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</si>
  <si>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</si>
  <si>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</si>
  <si>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</si>
  <si>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</si>
  <si>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</si>
  <si>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</si>
  <si>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</si>
  <si>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</si>
  <si>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</si>
  <si>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</si>
  <si>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</si>
  <si>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</si>
  <si>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</si>
  <si>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</si>
  <si>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</si>
  <si>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</si>
  <si>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</si>
  <si>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</si>
  <si>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</si>
  <si>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</si>
  <si>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</si>
  <si>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</si>
  <si>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6วัน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</si>
  <si>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</si>
  <si>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</si>
  <si>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</si>
  <si>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</si>
  <si>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</si>
  <si>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</si>
  <si>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</si>
  <si>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</si>
  <si>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</si>
  <si>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</si>
  <si>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</si>
  <si>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</si>
  <si>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</si>
  <si>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</si>
  <si>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</si>
  <si>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</si>
  <si>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</si>
  <si>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</si>
  <si>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งานรอตัด 6/11</t>
  </si>
  <si>
    <t>3วัน</t>
  </si>
  <si>
    <t xml:space="preserve"> ค้างทอ  6/11</t>
  </si>
  <si>
    <t>WSWT19251000SM ผลรวม</t>
  </si>
  <si>
    <t>WSWT2321112512551 ผลรวม</t>
  </si>
  <si>
    <t>ยอดส่ง    6/11/68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</si>
</sst>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27" fillId="0" borderId="0" xfId="0" applyNumberFormat="1" applyFont="1"/>
    <xf numFmtId="0" fontId="28" fillId="0" borderId="0" xfId="0" applyFont="1" applyAlignment="1">
      <alignment horizontal="left"/>
    </xf>
    <xf numFmtId="0" fontId="28" fillId="0" borderId="0" xfId="0" applyFont="1"/>
    <xf numFmtId="187" fontId="28" fillId="0" borderId="0" xfId="0" applyNumberFormat="1" applyFont="1"/>
    <xf numFmtId="14" fontId="28" fillId="0" borderId="0" xfId="0" applyNumberFormat="1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88" fontId="28" fillId="0" borderId="39" xfId="1" applyNumberFormat="1" applyFont="1" applyBorder="1"/>
    <xf numFmtId="188" fontId="29" fillId="35" borderId="0" xfId="1" applyNumberFormat="1" applyFont="1" applyFill="1"/>
    <xf numFmtId="0" fontId="29" fillId="35" borderId="0" xfId="0" applyFont="1" applyFill="1" applyAlignment="1">
      <alignment horizontal="left"/>
    </xf>
    <xf numFmtId="187" fontId="22" fillId="0" borderId="1" xfId="0" applyNumberFormat="1" applyFont="1" applyBorder="1" applyAlignment="1">
      <alignment horizontal="center"/>
    </xf>
    <xf numFmtId="0" fontId="28" fillId="0" borderId="40" xfId="0" applyFont="1" applyBorder="1"/>
    <xf numFmtId="188" fontId="28" fillId="0" borderId="40" xfId="0" applyNumberFormat="1" applyFont="1" applyBorder="1"/>
    <xf numFmtId="187" fontId="28" fillId="0" borderId="39" xfId="0" applyNumberFormat="1" applyFont="1" applyBorder="1" applyAlignment="1">
      <alignment horizontal="left"/>
    </xf>
    <xf numFmtId="187" fontId="28" fillId="0" borderId="39" xfId="0" applyNumberFormat="1" applyFont="1" applyBorder="1"/>
    <xf numFmtId="187" fontId="28" fillId="37" borderId="39" xfId="0" applyNumberFormat="1" applyFont="1" applyFill="1" applyBorder="1"/>
    <xf numFmtId="187" fontId="28" fillId="36" borderId="39" xfId="0" applyNumberFormat="1" applyFont="1" applyFill="1" applyBorder="1"/>
    <xf numFmtId="188" fontId="28" fillId="0" borderId="0" xfId="0" applyNumberFormat="1" applyFont="1"/>
    <xf numFmtId="0" fontId="30" fillId="36" borderId="39" xfId="0" applyFont="1" applyFill="1" applyBorder="1"/>
    <xf numFmtId="187" fontId="28" fillId="38" borderId="39" xfId="0" applyNumberFormat="1" applyFont="1" applyFill="1" applyBorder="1"/>
    <xf numFmtId="0" fontId="28" fillId="39" borderId="39" xfId="0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7" fontId="3" fillId="0" borderId="12" xfId="0" applyNumberFormat="1" applyFont="1" applyBorder="1" applyAlignment="1">
      <alignment vertical="center" wrapText="1"/>
    </xf>
    <xf numFmtId="188" fontId="0" fillId="0" borderId="0" xfId="0" applyNumberFormat="1" applyFill="1"/>
    <xf numFmtId="0" fontId="0" fillId="0" borderId="0" xfId="0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6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 t="str">
            <v>รอแจ้ง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รอเก็บลบสีผสม</v>
          </cell>
          <cell r="AI18"/>
          <cell r="AJ18">
            <v>5000</v>
          </cell>
          <cell r="AL18">
            <v>0</v>
          </cell>
          <cell r="AM18">
            <v>5370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 t="str">
            <v>รอแจ้ง</v>
          </cell>
          <cell r="DP18" t="e">
            <v>#VALUE!</v>
          </cell>
          <cell r="DQ18"/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MK68-001247</v>
          </cell>
          <cell r="C22">
            <v>45950</v>
          </cell>
          <cell r="E22" t="str">
            <v>บจก.ฟาเธอร์ส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45968</v>
          </cell>
          <cell r="Z22" t="str">
            <v>500กระสอบ</v>
          </cell>
          <cell r="AA22">
            <v>5000</v>
          </cell>
          <cell r="AB22">
            <v>0</v>
          </cell>
          <cell r="AC22">
            <v>0</v>
          </cell>
          <cell r="AD22">
            <v>0</v>
          </cell>
          <cell r="AG22" t="str">
            <v>รอส่ง ลูกค้ารับเอง</v>
          </cell>
          <cell r="AI22"/>
          <cell r="AJ22">
            <v>5000</v>
          </cell>
          <cell r="AL22">
            <v>0</v>
          </cell>
          <cell r="AM22">
            <v>5400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45968</v>
          </cell>
          <cell r="DP22">
            <v>45963</v>
          </cell>
          <cell r="DQ22"/>
          <cell r="DR22">
            <v>45958</v>
          </cell>
          <cell r="DS22">
            <v>45965</v>
          </cell>
          <cell r="DT22">
            <v>45966</v>
          </cell>
          <cell r="DU22">
            <v>45966</v>
          </cell>
          <cell r="DW22">
            <v>45967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รถไฟฟ้าปูนขาวเย็น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45968</v>
          </cell>
          <cell r="Z23" t="str">
            <v>500กระสอบ</v>
          </cell>
          <cell r="AA23">
            <v>20000</v>
          </cell>
          <cell r="AB23">
            <v>0</v>
          </cell>
          <cell r="AC23">
            <v>0</v>
          </cell>
          <cell r="AD23">
            <v>0</v>
          </cell>
          <cell r="AG23" t="str">
            <v>รอส่ง ลูกค้ารับเอง</v>
          </cell>
          <cell r="AI23"/>
          <cell r="AJ23">
            <v>20057</v>
          </cell>
          <cell r="AL23">
            <v>0</v>
          </cell>
          <cell r="AM23">
            <v>20800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45968</v>
          </cell>
          <cell r="DP23">
            <v>45963</v>
          </cell>
          <cell r="DQ23"/>
          <cell r="DR23">
            <v>45958</v>
          </cell>
          <cell r="DS23">
            <v>45965</v>
          </cell>
          <cell r="DT23">
            <v>45966</v>
          </cell>
          <cell r="DU23">
            <v>45966</v>
          </cell>
          <cell r="DW23">
            <v>45967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ไม่พิมพ์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33</v>
          </cell>
          <cell r="V24">
            <v>40</v>
          </cell>
          <cell r="X24">
            <v>45968</v>
          </cell>
          <cell r="Z24" t="str">
            <v>500กระสอบ</v>
          </cell>
          <cell r="AA24">
            <v>3000</v>
          </cell>
          <cell r="AB24">
            <v>0</v>
          </cell>
          <cell r="AC24">
            <v>0</v>
          </cell>
          <cell r="AD24">
            <v>0</v>
          </cell>
          <cell r="AG24" t="str">
            <v>รอส่ง ลูกค้ารับเอง</v>
          </cell>
          <cell r="AI24"/>
          <cell r="AJ24">
            <v>3064</v>
          </cell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45968</v>
          </cell>
          <cell r="DP24">
            <v>45963</v>
          </cell>
          <cell r="DQ24"/>
          <cell r="DR24"/>
          <cell r="DS24"/>
          <cell r="DT24"/>
          <cell r="DU24">
            <v>45964</v>
          </cell>
          <cell r="DW24">
            <v>45965</v>
          </cell>
          <cell r="DX24"/>
          <cell r="DY24"/>
          <cell r="DZ24"/>
          <cell r="EA24"/>
          <cell r="EB24"/>
          <cell r="EC24" t="str">
            <v>ตัด</v>
          </cell>
          <cell r="ED24"/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45989</v>
          </cell>
          <cell r="Z25" t="str">
            <v>500กระสอบแบน</v>
          </cell>
          <cell r="AA25">
            <v>100000</v>
          </cell>
          <cell r="AB25">
            <v>1453.1170937599998</v>
          </cell>
          <cell r="AC25">
            <v>0</v>
          </cell>
          <cell r="AD25">
            <v>1453.1170937599998</v>
          </cell>
          <cell r="AG25"/>
          <cell r="AI25"/>
          <cell r="AJ25">
            <v>0</v>
          </cell>
          <cell r="AL25">
            <v>100000</v>
          </cell>
          <cell r="AM25"/>
          <cell r="AN25">
            <v>105000</v>
          </cell>
          <cell r="AO25" t="str">
            <v>WSWT1825800</v>
          </cell>
          <cell r="AQ25">
            <v>82423</v>
          </cell>
          <cell r="AR25">
            <v>49747</v>
          </cell>
          <cell r="AS25">
            <v>32676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2248.1088000000004</v>
          </cell>
          <cell r="DL25" t="str">
            <v>P9</v>
          </cell>
          <cell r="DM25">
            <v>3</v>
          </cell>
          <cell r="DN25">
            <v>45989</v>
          </cell>
          <cell r="DP25">
            <v>45984</v>
          </cell>
          <cell r="DQ25"/>
          <cell r="DR25">
            <v>45979</v>
          </cell>
          <cell r="DS25">
            <v>45986</v>
          </cell>
          <cell r="DT25">
            <v>45987</v>
          </cell>
          <cell r="DU25">
            <v>45987</v>
          </cell>
          <cell r="DW25">
            <v>45988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82423</v>
          </cell>
          <cell r="AR26">
            <v>49747</v>
          </cell>
          <cell r="AS26">
            <v>32676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ใบรับคำสั่งซื้อ</v>
          </cell>
          <cell r="C27"/>
          <cell r="E27" t="str">
            <v>บจก.2 เอ็ม อโกร</v>
          </cell>
          <cell r="F27" t="str">
            <v>พระเอกในดวงใจ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บิด</v>
          </cell>
          <cell r="T27">
            <v>19</v>
          </cell>
          <cell r="U27">
            <v>33</v>
          </cell>
          <cell r="V27">
            <v>70</v>
          </cell>
          <cell r="X27"/>
          <cell r="Z27"/>
          <cell r="AA27">
            <v>5000</v>
          </cell>
          <cell r="AB27">
            <v>135.35082607199999</v>
          </cell>
          <cell r="AC27">
            <v>0</v>
          </cell>
          <cell r="AD27">
            <v>135.35082607199999</v>
          </cell>
          <cell r="AG27"/>
          <cell r="AI27"/>
          <cell r="AJ27">
            <v>0</v>
          </cell>
          <cell r="AL27">
            <v>5000</v>
          </cell>
          <cell r="AM27"/>
          <cell r="AN27">
            <v>5250</v>
          </cell>
          <cell r="AO27" t="str">
            <v>WSWT1825800SM</v>
          </cell>
          <cell r="AQ27">
            <v>4400.55</v>
          </cell>
          <cell r="AR27">
            <v>0</v>
          </cell>
          <cell r="AS27">
            <v>4400.55</v>
          </cell>
          <cell r="AT27">
            <v>0</v>
          </cell>
          <cell r="AU27">
            <v>4400.55</v>
          </cell>
          <cell r="BZ27" t="str">
            <v>WRWT25800/WRWT25800</v>
          </cell>
          <cell r="CA27">
            <v>281.63520000000005</v>
          </cell>
          <cell r="DL27"/>
          <cell r="DM27"/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/>
          <cell r="EI27"/>
        </row>
        <row r="28">
          <cell r="B28" t="str">
            <v>ใบรับคำสั่งซื้อ</v>
          </cell>
          <cell r="C28">
            <v>45965</v>
          </cell>
          <cell r="E28" t="str">
            <v>บจก.ซิเบลโก้(บางเลน)</v>
          </cell>
          <cell r="F28" t="str">
            <v>FELDSPAR K200BL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45994</v>
          </cell>
          <cell r="Z28" t="str">
            <v>500กระสอบแบนเต็มใบ</v>
          </cell>
          <cell r="AA28">
            <v>5000</v>
          </cell>
          <cell r="AB28">
            <v>0</v>
          </cell>
          <cell r="AC28">
            <v>0</v>
          </cell>
          <cell r="AD28">
            <v>0</v>
          </cell>
          <cell r="AG28"/>
          <cell r="AI28" t="str">
            <v>ห้ามเกิน-ขาดได้5%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0</v>
          </cell>
          <cell r="AS28">
            <v>4400.55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281.63520000000005</v>
          </cell>
          <cell r="DL28" t="str">
            <v>P6</v>
          </cell>
          <cell r="DM28">
            <v>4</v>
          </cell>
          <cell r="DN28">
            <v>45994</v>
          </cell>
          <cell r="DP28">
            <v>45989</v>
          </cell>
          <cell r="DQ28">
            <v>45990</v>
          </cell>
          <cell r="DR28">
            <v>45983</v>
          </cell>
          <cell r="DS28">
            <v>45991</v>
          </cell>
          <cell r="DT28">
            <v>45992</v>
          </cell>
          <cell r="DU28">
            <v>45993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ใบรับคำสั่งซื้อ</v>
          </cell>
          <cell r="C29">
            <v>45965</v>
          </cell>
          <cell r="E29" t="str">
            <v>บจก.ซิเบลโก้(บางเลน)</v>
          </cell>
          <cell r="F29" t="str">
            <v>PORTARYTE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46027</v>
          </cell>
          <cell r="Z29" t="str">
            <v>500กระสอบแบนเต็มใบ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 t="str">
            <v>ห้ามเกิน-ขาดได้5%</v>
          </cell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P6</v>
          </cell>
          <cell r="DM29">
            <v>4</v>
          </cell>
          <cell r="DN29">
            <v>46027</v>
          </cell>
          <cell r="DP29">
            <v>46022</v>
          </cell>
          <cell r="DQ29">
            <v>46023</v>
          </cell>
          <cell r="DR29">
            <v>46016</v>
          </cell>
          <cell r="DS29">
            <v>46024</v>
          </cell>
          <cell r="DT29">
            <v>46025</v>
          </cell>
          <cell r="DU29">
            <v>46026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>
            <v>0</v>
          </cell>
          <cell r="C30"/>
          <cell r="E30">
            <v>0</v>
          </cell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8801.1</v>
          </cell>
          <cell r="AR30">
            <v>0</v>
          </cell>
          <cell r="AS30">
            <v>8801.1</v>
          </cell>
          <cell r="AT30">
            <v>0</v>
          </cell>
          <cell r="AU30">
            <v>8801.1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MK68-001268</v>
          </cell>
          <cell r="C31">
            <v>45952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45969</v>
          </cell>
          <cell r="Z31" t="str">
            <v>500กระสอบ</v>
          </cell>
          <cell r="AA31">
            <v>50000</v>
          </cell>
          <cell r="AB31">
            <v>0</v>
          </cell>
          <cell r="AC31">
            <v>0</v>
          </cell>
          <cell r="AD31">
            <v>0</v>
          </cell>
          <cell r="AG31" t="str">
            <v>จาก12/11 มา7/11เย็น</v>
          </cell>
          <cell r="AI31"/>
          <cell r="AJ31">
            <v>2563</v>
          </cell>
          <cell r="AL31">
            <v>47437</v>
          </cell>
          <cell r="AM31">
            <v>40465</v>
          </cell>
          <cell r="AN31">
            <v>10011.75</v>
          </cell>
          <cell r="AO31" t="str">
            <v>WSWT1925800</v>
          </cell>
          <cell r="AQ31">
            <v>8811.4412924999997</v>
          </cell>
          <cell r="AR31">
            <v>8811.4412924999997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45969</v>
          </cell>
          <cell r="DP31">
            <v>45964</v>
          </cell>
          <cell r="DQ31"/>
          <cell r="DR31">
            <v>45960</v>
          </cell>
          <cell r="DS31">
            <v>45967</v>
          </cell>
          <cell r="DT31">
            <v>45968</v>
          </cell>
          <cell r="DU31">
            <v>45968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MK68-001269</v>
          </cell>
          <cell r="C32">
            <v>45952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45969</v>
          </cell>
          <cell r="Z32" t="str">
            <v>500กระสอบ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 t="str">
            <v>จาก12/11 มา7/11เย็น</v>
          </cell>
          <cell r="AI32"/>
          <cell r="AJ32">
            <v>4519</v>
          </cell>
          <cell r="AL32">
            <v>15481</v>
          </cell>
          <cell r="AM32"/>
          <cell r="AN32">
            <v>16255.050000000001</v>
          </cell>
          <cell r="AO32" t="str">
            <v>WSWT1925800</v>
          </cell>
          <cell r="AQ32">
            <v>13624.982910000001</v>
          </cell>
          <cell r="AR32">
            <v>13624.982910000001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45969</v>
          </cell>
          <cell r="DP32">
            <v>45964</v>
          </cell>
          <cell r="DQ32"/>
          <cell r="DR32">
            <v>45960</v>
          </cell>
          <cell r="DS32">
            <v>45967</v>
          </cell>
          <cell r="DT32">
            <v>45968</v>
          </cell>
          <cell r="DU32">
            <v>45968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MK68-001269</v>
          </cell>
          <cell r="C33">
            <v>45952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45980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40000</v>
          </cell>
          <cell r="AM33"/>
          <cell r="AN33">
            <v>42000</v>
          </cell>
          <cell r="AO33" t="str">
            <v>WSWT1925800</v>
          </cell>
          <cell r="AQ33">
            <v>35204.400000000001</v>
          </cell>
          <cell r="AR33">
            <v>5223</v>
          </cell>
          <cell r="AS33">
            <v>29981.4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2177.3158933333334</v>
          </cell>
          <cell r="DL33" t="str">
            <v>P7</v>
          </cell>
          <cell r="DM33">
            <v>2</v>
          </cell>
          <cell r="DN33">
            <v>45980</v>
          </cell>
          <cell r="DP33">
            <v>45975</v>
          </cell>
          <cell r="DQ33"/>
          <cell r="DR33">
            <v>45971</v>
          </cell>
          <cell r="DS33">
            <v>45978</v>
          </cell>
          <cell r="DT33">
            <v>45979</v>
          </cell>
          <cell r="DU33">
            <v>45979</v>
          </cell>
          <cell r="DW33"/>
          <cell r="DX33"/>
          <cell r="DY33"/>
          <cell r="DZ33"/>
          <cell r="EA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45991</v>
          </cell>
          <cell r="Z34" t="str">
            <v>500กระสอบแบน</v>
          </cell>
          <cell r="AA34">
            <v>20000</v>
          </cell>
          <cell r="AB34">
            <v>341.36903080895991</v>
          </cell>
          <cell r="AC34">
            <v>0</v>
          </cell>
          <cell r="AD34">
            <v>341.36903080895991</v>
          </cell>
          <cell r="AG34"/>
          <cell r="AI34"/>
          <cell r="AJ34">
            <v>233</v>
          </cell>
          <cell r="AL34">
            <v>19767</v>
          </cell>
          <cell r="AM34">
            <v>0</v>
          </cell>
          <cell r="AN34">
            <v>20755.350000000002</v>
          </cell>
          <cell r="AO34" t="str">
            <v>WSWT1925800</v>
          </cell>
          <cell r="AQ34">
            <v>18501.714330000003</v>
          </cell>
          <cell r="AR34">
            <v>0</v>
          </cell>
          <cell r="AS34">
            <v>18501.714330000003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1343.6356095653334</v>
          </cell>
          <cell r="DL34" t="str">
            <v>P9</v>
          </cell>
          <cell r="DM34">
            <v>3</v>
          </cell>
          <cell r="DN34">
            <v>45991</v>
          </cell>
          <cell r="DP34">
            <v>45986</v>
          </cell>
          <cell r="DQ34"/>
          <cell r="DR34">
            <v>45981</v>
          </cell>
          <cell r="DS34">
            <v>45988</v>
          </cell>
          <cell r="DT34">
            <v>45989</v>
          </cell>
          <cell r="DU34">
            <v>45989</v>
          </cell>
          <cell r="DW34">
            <v>45990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บจก.เอ็กเซลเล้นท์</v>
          </cell>
          <cell r="F35" t="str">
            <v>รอแบบ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45991</v>
          </cell>
          <cell r="Z35" t="str">
            <v>500กระสอบ</v>
          </cell>
          <cell r="AA35">
            <v>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40000</v>
          </cell>
          <cell r="AM35"/>
          <cell r="AN35">
            <v>42000</v>
          </cell>
          <cell r="AO35" t="str">
            <v>WSWT1925800</v>
          </cell>
          <cell r="AQ35">
            <v>35204.400000000001</v>
          </cell>
          <cell r="AR35">
            <v>0</v>
          </cell>
          <cell r="AS35">
            <v>35204.400000000001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2556.6217600000009</v>
          </cell>
          <cell r="DL35" t="str">
            <v>P7</v>
          </cell>
          <cell r="DM35">
            <v>2</v>
          </cell>
          <cell r="DN35">
            <v>45991</v>
          </cell>
          <cell r="DP35">
            <v>45986</v>
          </cell>
          <cell r="DQ35"/>
          <cell r="DR35">
            <v>45982</v>
          </cell>
          <cell r="DS35">
            <v>45989</v>
          </cell>
          <cell r="DT35">
            <v>45990</v>
          </cell>
          <cell r="DU35">
            <v>45990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111346.9385325</v>
          </cell>
          <cell r="AR36">
            <v>27659.424202499999</v>
          </cell>
          <cell r="AS36">
            <v>83687.514330000005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MK68-001143</v>
          </cell>
          <cell r="C37">
            <v>45919</v>
          </cell>
          <cell r="E37" t="str">
            <v>บจก.เคอรี่ฟลาวมิลล์</v>
          </cell>
          <cell r="F37" t="str">
            <v>ไม่พิมพ์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45968</v>
          </cell>
          <cell r="Z37" t="str">
            <v>ห่ออัดเบลแบน501</v>
          </cell>
          <cell r="AA37">
            <v>20000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PDR250323</v>
          </cell>
          <cell r="AJ37">
            <v>21000</v>
          </cell>
          <cell r="AL37">
            <v>0</v>
          </cell>
          <cell r="AM37"/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P3</v>
          </cell>
          <cell r="DM37">
            <v>1</v>
          </cell>
          <cell r="DN37">
            <v>45968</v>
          </cell>
          <cell r="DP37">
            <v>45963</v>
          </cell>
          <cell r="DQ37"/>
          <cell r="DR37"/>
          <cell r="DS37"/>
          <cell r="DT37"/>
          <cell r="DU37">
            <v>45967</v>
          </cell>
          <cell r="DW37"/>
          <cell r="DX37"/>
          <cell r="DY37"/>
          <cell r="DZ37"/>
          <cell r="EA37"/>
          <cell r="EB37"/>
          <cell r="EC37" t="str">
            <v>ตัด</v>
          </cell>
          <cell r="ED37"/>
          <cell r="EG37"/>
          <cell r="EH37"/>
          <cell r="EI37"/>
        </row>
        <row r="38">
          <cell r="B38" t="str">
            <v>MK68-001231</v>
          </cell>
          <cell r="C38">
            <v>45941</v>
          </cell>
          <cell r="E38" t="str">
            <v>บจก.เคอรี่ฟลาวมิลล์</v>
          </cell>
          <cell r="F38" t="str">
            <v>ไม่พิมพ์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45968</v>
          </cell>
          <cell r="Z38" t="str">
            <v>ห่ออัดเบลแบน501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PDR250350</v>
          </cell>
          <cell r="AJ38">
            <v>20775</v>
          </cell>
          <cell r="AL38">
            <v>0</v>
          </cell>
          <cell r="AM38"/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P3</v>
          </cell>
          <cell r="DM38">
            <v>1</v>
          </cell>
          <cell r="DN38">
            <v>45968</v>
          </cell>
          <cell r="DP38">
            <v>45963</v>
          </cell>
          <cell r="DQ38"/>
          <cell r="DR38"/>
          <cell r="DS38"/>
          <cell r="DT38"/>
          <cell r="DU38">
            <v>45967</v>
          </cell>
          <cell r="DW38"/>
          <cell r="DX38"/>
          <cell r="DY38"/>
          <cell r="DZ38"/>
          <cell r="EA38"/>
          <cell r="EB38"/>
          <cell r="EC38" t="str">
            <v>ตัด</v>
          </cell>
          <cell r="ED38"/>
          <cell r="EG38"/>
          <cell r="EH38"/>
          <cell r="EI38"/>
        </row>
        <row r="39">
          <cell r="B39" t="str">
            <v>ใบรับคำสั่งซื้อ</v>
          </cell>
          <cell r="C39"/>
          <cell r="E39" t="str">
            <v>บจก.เคอรี่ฟลาวมิลล์</v>
          </cell>
          <cell r="F39" t="str">
            <v>บลูทีมเหลือง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 t="str">
            <v>รอแจ้ง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5000</v>
          </cell>
          <cell r="AM39">
            <v>5400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 t="str">
            <v>รอแจ้ง</v>
          </cell>
          <cell r="DP39" t="e">
            <v>#VALUE!</v>
          </cell>
          <cell r="DQ39"/>
          <cell r="DR39" t="e">
            <v>#VALUE!</v>
          </cell>
          <cell r="DS39" t="e">
            <v>#VALUE!</v>
          </cell>
          <cell r="DT39" t="e">
            <v>#VALUE!</v>
          </cell>
          <cell r="DU39" t="e">
            <v>#VALUE!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MK68-001270</v>
          </cell>
          <cell r="C40">
            <v>45953</v>
          </cell>
          <cell r="E40" t="str">
            <v>บจก.เคอรี่ฟลาวมิลล์</v>
          </cell>
          <cell r="F40" t="str">
            <v>เคเอ็ม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45969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PDR250357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45969</v>
          </cell>
          <cell r="DP40">
            <v>45964</v>
          </cell>
          <cell r="DQ40"/>
          <cell r="DR40">
            <v>45960</v>
          </cell>
          <cell r="DS40">
            <v>45967</v>
          </cell>
          <cell r="DT40">
            <v>45968</v>
          </cell>
          <cell r="DU40">
            <v>45968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MK68-001270</v>
          </cell>
          <cell r="C41">
            <v>45953</v>
          </cell>
          <cell r="E41" t="str">
            <v>บจก.เคอรี่ฟลาวมิลล์</v>
          </cell>
          <cell r="F41" t="str">
            <v>แต้มแดง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45969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PDR250357</v>
          </cell>
          <cell r="AJ41">
            <v>5232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45969</v>
          </cell>
          <cell r="DP41">
            <v>45964</v>
          </cell>
          <cell r="DQ41"/>
          <cell r="DR41">
            <v>45960</v>
          </cell>
          <cell r="DS41">
            <v>45967</v>
          </cell>
          <cell r="DT41">
            <v>45968</v>
          </cell>
          <cell r="DU41">
            <v>45968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MK68-001270</v>
          </cell>
          <cell r="C42">
            <v>45953</v>
          </cell>
          <cell r="E42" t="str">
            <v>บจก.เคอรี่ฟลาวมิลล์</v>
          </cell>
          <cell r="F42">
            <v>913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45969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PDR250357</v>
          </cell>
          <cell r="AJ42">
            <v>5000</v>
          </cell>
          <cell r="AL42">
            <v>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45969</v>
          </cell>
          <cell r="DP42">
            <v>45964</v>
          </cell>
          <cell r="DQ42"/>
          <cell r="DR42">
            <v>45960</v>
          </cell>
          <cell r="DS42">
            <v>45967</v>
          </cell>
          <cell r="DT42">
            <v>45968</v>
          </cell>
          <cell r="DU42">
            <v>45968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MK68-001270</v>
          </cell>
          <cell r="C43">
            <v>45953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45969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PDR250357</v>
          </cell>
          <cell r="AJ43">
            <v>10000</v>
          </cell>
          <cell r="AL43">
            <v>0</v>
          </cell>
          <cell r="AM43">
            <v>10400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45969</v>
          </cell>
          <cell r="DP43">
            <v>45964</v>
          </cell>
          <cell r="DQ43"/>
          <cell r="DR43">
            <v>45960</v>
          </cell>
          <cell r="DS43">
            <v>45967</v>
          </cell>
          <cell r="DT43">
            <v>45968</v>
          </cell>
          <cell r="DU43">
            <v>45968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MK68-001271</v>
          </cell>
          <cell r="C44">
            <v>45953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45969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PDR250358</v>
          </cell>
          <cell r="AJ44">
            <v>0</v>
          </cell>
          <cell r="AL44">
            <v>5000</v>
          </cell>
          <cell r="AM44">
            <v>5350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45969</v>
          </cell>
          <cell r="DP44">
            <v>45964</v>
          </cell>
          <cell r="DQ44"/>
          <cell r="DR44">
            <v>45960</v>
          </cell>
          <cell r="DS44">
            <v>45967</v>
          </cell>
          <cell r="DT44">
            <v>45968</v>
          </cell>
          <cell r="DU44">
            <v>45968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MK68-001271</v>
          </cell>
          <cell r="C45">
            <v>45953</v>
          </cell>
          <cell r="E45" t="str">
            <v>บจก.เคอรี่ฟลาวมิลล์</v>
          </cell>
          <cell r="F45" t="str">
            <v>BS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45969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PDR250358</v>
          </cell>
          <cell r="AJ45">
            <v>5000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45969</v>
          </cell>
          <cell r="DP45">
            <v>45964</v>
          </cell>
          <cell r="DQ45"/>
          <cell r="DR45">
            <v>45960</v>
          </cell>
          <cell r="DS45">
            <v>45967</v>
          </cell>
          <cell r="DT45">
            <v>45968</v>
          </cell>
          <cell r="DU45">
            <v>45968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MK68-001271</v>
          </cell>
          <cell r="C46">
            <v>45953</v>
          </cell>
          <cell r="E46" t="str">
            <v>บจก.เคอรี่ฟลาวมิลล์</v>
          </cell>
          <cell r="F46" t="str">
            <v>BS(แต้มฟ้า)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45969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PDR250358</v>
          </cell>
          <cell r="AJ46">
            <v>5000</v>
          </cell>
          <cell r="AL46">
            <v>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45969</v>
          </cell>
          <cell r="DP46">
            <v>45964</v>
          </cell>
          <cell r="DQ46"/>
          <cell r="DR46">
            <v>45960</v>
          </cell>
          <cell r="DS46">
            <v>45967</v>
          </cell>
          <cell r="DT46">
            <v>45968</v>
          </cell>
          <cell r="DU46">
            <v>45968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MK68-001271</v>
          </cell>
          <cell r="C47">
            <v>45953</v>
          </cell>
          <cell r="E47" t="str">
            <v>บจก.เคอรี่ฟลาวมิลล์</v>
          </cell>
          <cell r="F47" t="str">
            <v>กุ้งแดง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45969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PDR250358</v>
          </cell>
          <cell r="AJ47">
            <v>10000</v>
          </cell>
          <cell r="AL47">
            <v>0</v>
          </cell>
          <cell r="AM47">
            <v>10450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45969</v>
          </cell>
          <cell r="DP47">
            <v>45964</v>
          </cell>
          <cell r="DQ47"/>
          <cell r="DR47">
            <v>45960</v>
          </cell>
          <cell r="DS47">
            <v>45967</v>
          </cell>
          <cell r="DT47">
            <v>45968</v>
          </cell>
          <cell r="DU47">
            <v>45968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MK68-001329</v>
          </cell>
          <cell r="C48">
            <v>45966</v>
          </cell>
          <cell r="E48" t="str">
            <v>บจก.เคอรี่ฟลาวมิลล์</v>
          </cell>
          <cell r="F48" t="str">
            <v>ปลาโลมาเทา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45974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PDR250362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45974</v>
          </cell>
          <cell r="DP48">
            <v>45969</v>
          </cell>
          <cell r="DQ48"/>
          <cell r="DR48">
            <v>45965</v>
          </cell>
          <cell r="DS48">
            <v>45972</v>
          </cell>
          <cell r="DT48">
            <v>45973</v>
          </cell>
          <cell r="DU48">
            <v>45973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MK68-001329</v>
          </cell>
          <cell r="C49">
            <v>45966</v>
          </cell>
          <cell r="E49" t="str">
            <v>บจก.เคอรี่ฟลาวมิลล์</v>
          </cell>
          <cell r="F49" t="str">
            <v>ถุงเงิน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45974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PDR250362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45974</v>
          </cell>
          <cell r="DP49">
            <v>45969</v>
          </cell>
          <cell r="DQ49"/>
          <cell r="DR49">
            <v>45965</v>
          </cell>
          <cell r="DS49">
            <v>45972</v>
          </cell>
          <cell r="DT49">
            <v>45973</v>
          </cell>
          <cell r="DU49">
            <v>45973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MK68-001329</v>
          </cell>
          <cell r="C50">
            <v>45966</v>
          </cell>
          <cell r="E50" t="str">
            <v>บจก.เคอรี่ฟลาวมิลล์</v>
          </cell>
          <cell r="F50" t="str">
            <v>โบว์น้ำเงิน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45974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PDR250362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1899</v>
          </cell>
          <cell r="AS50">
            <v>2780.9500000000007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209.47351377777781</v>
          </cell>
          <cell r="DL50" t="str">
            <v>P7</v>
          </cell>
          <cell r="DM50">
            <v>2</v>
          </cell>
          <cell r="DN50">
            <v>45974</v>
          </cell>
          <cell r="DP50">
            <v>45969</v>
          </cell>
          <cell r="DQ50"/>
          <cell r="DR50">
            <v>45965</v>
          </cell>
          <cell r="DS50">
            <v>45972</v>
          </cell>
          <cell r="DT50">
            <v>45973</v>
          </cell>
          <cell r="DU50">
            <v>45973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MK68-001329</v>
          </cell>
          <cell r="C51">
            <v>45966</v>
          </cell>
          <cell r="E51" t="str">
            <v>บจก.เคอรี่ฟลาวมิลล์</v>
          </cell>
          <cell r="F51" t="str">
            <v>โบว์แดง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45974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PDR250362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45974</v>
          </cell>
          <cell r="DP51">
            <v>45969</v>
          </cell>
          <cell r="DQ51"/>
          <cell r="DR51">
            <v>45965</v>
          </cell>
          <cell r="DS51">
            <v>45972</v>
          </cell>
          <cell r="DT51">
            <v>45973</v>
          </cell>
          <cell r="DU51">
            <v>45973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MK68-001329</v>
          </cell>
          <cell r="C52">
            <v>45966</v>
          </cell>
          <cell r="E52" t="str">
            <v>บจก.เคอรี่ฟลาวมิลล์</v>
          </cell>
          <cell r="F52">
            <v>913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45974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PDR250362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45974</v>
          </cell>
          <cell r="DP52">
            <v>45969</v>
          </cell>
          <cell r="DQ52"/>
          <cell r="DR52">
            <v>45965</v>
          </cell>
          <cell r="DS52">
            <v>45972</v>
          </cell>
          <cell r="DT52">
            <v>45973</v>
          </cell>
          <cell r="DU52">
            <v>45973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MK68-001330</v>
          </cell>
          <cell r="C53">
            <v>45966</v>
          </cell>
          <cell r="E53" t="str">
            <v>บจก.เคอรี่ฟลาวมิลล์</v>
          </cell>
          <cell r="F53" t="str">
            <v>ถุงเขียว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45974</v>
          </cell>
          <cell r="Z53" t="str">
            <v>ห่ออัดเบลแบน500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PDR250363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WSWT1921720</v>
          </cell>
          <cell r="AQ53">
            <v>9359.9000000000015</v>
          </cell>
          <cell r="AR53">
            <v>0</v>
          </cell>
          <cell r="AS53">
            <v>9359.9000000000015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705.02926755555563</v>
          </cell>
          <cell r="DL53" t="str">
            <v>P7</v>
          </cell>
          <cell r="DM53">
            <v>2</v>
          </cell>
          <cell r="DN53">
            <v>45974</v>
          </cell>
          <cell r="DP53">
            <v>45969</v>
          </cell>
          <cell r="DQ53"/>
          <cell r="DR53">
            <v>45965</v>
          </cell>
          <cell r="DS53">
            <v>45972</v>
          </cell>
          <cell r="DT53">
            <v>45973</v>
          </cell>
          <cell r="DU53">
            <v>45973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MK68-001330</v>
          </cell>
          <cell r="C54">
            <v>45966</v>
          </cell>
          <cell r="E54" t="str">
            <v>บจก.เคอรี่ฟลาวมิลล์</v>
          </cell>
          <cell r="F54" t="str">
            <v>ถุงทองแซนวิช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45974</v>
          </cell>
          <cell r="Z54" t="str">
            <v>ห่ออัดเบลแบน500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PDR250363</v>
          </cell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WSWT1921720</v>
          </cell>
          <cell r="AQ54">
            <v>9359.9000000000015</v>
          </cell>
          <cell r="AR54">
            <v>0</v>
          </cell>
          <cell r="AS54">
            <v>9359.9000000000015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705.02926755555563</v>
          </cell>
          <cell r="DL54" t="str">
            <v>P7</v>
          </cell>
          <cell r="DM54">
            <v>2</v>
          </cell>
          <cell r="DN54">
            <v>45974</v>
          </cell>
          <cell r="DP54">
            <v>45969</v>
          </cell>
          <cell r="DQ54"/>
          <cell r="DR54">
            <v>45965</v>
          </cell>
          <cell r="DS54">
            <v>45972</v>
          </cell>
          <cell r="DT54">
            <v>45973</v>
          </cell>
          <cell r="DU54">
            <v>45973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MK68-001330</v>
          </cell>
          <cell r="C55">
            <v>45966</v>
          </cell>
          <cell r="E55" t="str">
            <v>บจก.เคอรี่ฟลาวมิลล์</v>
          </cell>
          <cell r="F55" t="str">
            <v xml:space="preserve">ปลาโลมาแดง 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45974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PDR250363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45974</v>
          </cell>
          <cell r="DP55">
            <v>45969</v>
          </cell>
          <cell r="DQ55"/>
          <cell r="DR55">
            <v>45965</v>
          </cell>
          <cell r="DS55">
            <v>45972</v>
          </cell>
          <cell r="DT55">
            <v>45973</v>
          </cell>
          <cell r="DU55">
            <v>45973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MK68-001329</v>
          </cell>
          <cell r="C56">
            <v>45966</v>
          </cell>
          <cell r="E56" t="str">
            <v>บจก.เคอรี่ฟลาวมิลล์</v>
          </cell>
          <cell r="F56" t="str">
            <v>เคเอ็ม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45976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PDR250364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45976</v>
          </cell>
          <cell r="DP56">
            <v>45971</v>
          </cell>
          <cell r="DQ56"/>
          <cell r="DR56">
            <v>45967</v>
          </cell>
          <cell r="DS56">
            <v>45974</v>
          </cell>
          <cell r="DT56">
            <v>45975</v>
          </cell>
          <cell r="DU56">
            <v>45975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MK68-001329</v>
          </cell>
          <cell r="C57">
            <v>45966</v>
          </cell>
          <cell r="E57" t="str">
            <v>บจก.เคอรี่ฟลาวมิลล์</v>
          </cell>
          <cell r="F57" t="str">
            <v>HARD FLOUR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45976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PDR250364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45976</v>
          </cell>
          <cell r="DP57">
            <v>45971</v>
          </cell>
          <cell r="DQ57"/>
          <cell r="DR57">
            <v>45967</v>
          </cell>
          <cell r="DS57">
            <v>45974</v>
          </cell>
          <cell r="DT57">
            <v>45975</v>
          </cell>
          <cell r="DU57">
            <v>45975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MK68-001329</v>
          </cell>
          <cell r="C58">
            <v>45966</v>
          </cell>
          <cell r="E58" t="str">
            <v>บจก.เคอรี่ฟลาวมิลล์</v>
          </cell>
          <cell r="F58" t="str">
            <v>หีบเพลงฟ้า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45976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PDR250364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45976</v>
          </cell>
          <cell r="DP58">
            <v>45971</v>
          </cell>
          <cell r="DQ58"/>
          <cell r="DR58">
            <v>45967</v>
          </cell>
          <cell r="DS58">
            <v>45974</v>
          </cell>
          <cell r="DT58">
            <v>45975</v>
          </cell>
          <cell r="DU58">
            <v>45975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MK68-001329</v>
          </cell>
          <cell r="C59">
            <v>45966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45976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PDR250364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45976</v>
          </cell>
          <cell r="DP59">
            <v>45971</v>
          </cell>
          <cell r="DQ59"/>
          <cell r="DR59">
            <v>45967</v>
          </cell>
          <cell r="DS59">
            <v>45974</v>
          </cell>
          <cell r="DT59">
            <v>45975</v>
          </cell>
          <cell r="DU59">
            <v>45975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MK68-001331</v>
          </cell>
          <cell r="C60">
            <v>45966</v>
          </cell>
          <cell r="E60" t="str">
            <v>บจก.เคอรี่ฟลาวมิลล์</v>
          </cell>
          <cell r="F60" t="str">
            <v>ไม่พิมพ์</v>
          </cell>
          <cell r="G60">
            <v>19</v>
          </cell>
          <cell r="H60">
            <v>36</v>
          </cell>
          <cell r="I60" t="str">
            <v>ขาว</v>
          </cell>
          <cell r="J60"/>
          <cell r="L60">
            <v>75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45976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PDR250364</v>
          </cell>
          <cell r="AJ60">
            <v>0</v>
          </cell>
          <cell r="AL60">
            <v>5000</v>
          </cell>
          <cell r="AM60"/>
          <cell r="AN60">
            <v>0</v>
          </cell>
          <cell r="AO60" t="str">
            <v>WSWT1921720</v>
          </cell>
          <cell r="AQ60">
            <v>5238.75</v>
          </cell>
          <cell r="AR60">
            <v>0</v>
          </cell>
          <cell r="AS60">
            <v>5238.75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394.60593333333333</v>
          </cell>
          <cell r="DL60" t="str">
            <v>P7</v>
          </cell>
          <cell r="DM60">
            <v>2</v>
          </cell>
          <cell r="DN60">
            <v>45976</v>
          </cell>
          <cell r="DP60">
            <v>45971</v>
          </cell>
          <cell r="DQ60"/>
          <cell r="DR60">
            <v>45967</v>
          </cell>
          <cell r="DS60">
            <v>45974</v>
          </cell>
          <cell r="DT60">
            <v>45975</v>
          </cell>
          <cell r="DU60">
            <v>45975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MK68-001330</v>
          </cell>
          <cell r="C61">
            <v>45966</v>
          </cell>
          <cell r="E61" t="str">
            <v>บจก.เคอรี่ฟลาวมิลล์</v>
          </cell>
          <cell r="F61" t="str">
            <v>ปลาโลมาแดง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45976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PDR250365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45976</v>
          </cell>
          <cell r="DP61">
            <v>45971</v>
          </cell>
          <cell r="DQ61"/>
          <cell r="DR61">
            <v>45967</v>
          </cell>
          <cell r="DS61">
            <v>45974</v>
          </cell>
          <cell r="DT61">
            <v>45975</v>
          </cell>
          <cell r="DU61">
            <v>45975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MK68-001330</v>
          </cell>
          <cell r="C62">
            <v>45966</v>
          </cell>
          <cell r="E62" t="str">
            <v>บจก.เคอรี่ฟลาวมิลล์</v>
          </cell>
          <cell r="F62" t="str">
            <v>ดอกไม้เหลือง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45976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PDR250365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0</v>
          </cell>
          <cell r="AS62">
            <v>4679.9500000000007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352.51463377777782</v>
          </cell>
          <cell r="DL62" t="str">
            <v>P7</v>
          </cell>
          <cell r="DM62">
            <v>2</v>
          </cell>
          <cell r="DN62">
            <v>45976</v>
          </cell>
          <cell r="DP62">
            <v>45971</v>
          </cell>
          <cell r="DQ62"/>
          <cell r="DR62">
            <v>45967</v>
          </cell>
          <cell r="DS62">
            <v>45974</v>
          </cell>
          <cell r="DT62">
            <v>45975</v>
          </cell>
          <cell r="DU62">
            <v>45975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MK68-001330</v>
          </cell>
          <cell r="C63">
            <v>45966</v>
          </cell>
          <cell r="E63" t="str">
            <v>บจก.เคอรี่ฟลาวมิลล์</v>
          </cell>
          <cell r="F63" t="str">
            <v>BS(แต้มฟ้า)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45976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PDR250365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45976</v>
          </cell>
          <cell r="DP63">
            <v>45971</v>
          </cell>
          <cell r="DQ63"/>
          <cell r="DR63">
            <v>45967</v>
          </cell>
          <cell r="DS63">
            <v>45974</v>
          </cell>
          <cell r="DT63">
            <v>45975</v>
          </cell>
          <cell r="DU63">
            <v>45975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MK68-001330</v>
          </cell>
          <cell r="C64">
            <v>45966</v>
          </cell>
          <cell r="E64" t="str">
            <v>บจก.เคอรี่ฟลาวมิลล์</v>
          </cell>
          <cell r="F64" t="str">
            <v>หีบเพลงเหลือง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45976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PDR250365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45976</v>
          </cell>
          <cell r="DP64">
            <v>45971</v>
          </cell>
          <cell r="DQ64"/>
          <cell r="DR64">
            <v>45967</v>
          </cell>
          <cell r="DS64">
            <v>45974</v>
          </cell>
          <cell r="DT64">
            <v>45975</v>
          </cell>
          <cell r="DU64">
            <v>45975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MK68-001330</v>
          </cell>
          <cell r="C65">
            <v>45966</v>
          </cell>
          <cell r="E65" t="str">
            <v>บจก.เคอรี่ฟลาวมิลล์</v>
          </cell>
          <cell r="F65" t="str">
            <v>WHOLE WHEAT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45976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PDR250365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45976</v>
          </cell>
          <cell r="DP65">
            <v>45971</v>
          </cell>
          <cell r="DQ65"/>
          <cell r="DR65">
            <v>45967</v>
          </cell>
          <cell r="DS65">
            <v>45974</v>
          </cell>
          <cell r="DT65">
            <v>45975</v>
          </cell>
          <cell r="DU65">
            <v>45975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ประมาณการ</v>
          </cell>
          <cell r="C66" t="str">
            <v>ประมาณการ</v>
          </cell>
          <cell r="E66" t="str">
            <v>บจก.เคอรี่ฟลาวมิลล์</v>
          </cell>
          <cell r="F66" t="str">
            <v>รอแบบ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45991</v>
          </cell>
          <cell r="Z66" t="str">
            <v>ห่ออัดเบลแบน500</v>
          </cell>
          <cell r="AA66">
            <v>125000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125000</v>
          </cell>
          <cell r="AM66"/>
          <cell r="AN66">
            <v>131250</v>
          </cell>
          <cell r="AO66" t="str">
            <v>WSWT1921720</v>
          </cell>
          <cell r="AQ66">
            <v>116998.75000000001</v>
          </cell>
          <cell r="AR66">
            <v>0</v>
          </cell>
          <cell r="AS66">
            <v>116998.75000000001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8812.8658444444463</v>
          </cell>
          <cell r="DL66" t="str">
            <v>P7</v>
          </cell>
          <cell r="DM66">
            <v>2</v>
          </cell>
          <cell r="DN66">
            <v>45991</v>
          </cell>
          <cell r="DP66">
            <v>45986</v>
          </cell>
          <cell r="DQ66"/>
          <cell r="DR66">
            <v>45982</v>
          </cell>
          <cell r="DS66">
            <v>45989</v>
          </cell>
          <cell r="DT66">
            <v>45990</v>
          </cell>
          <cell r="DU66">
            <v>45990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>รอART</v>
          </cell>
          <cell r="EG66"/>
          <cell r="EH66"/>
          <cell r="EI66"/>
        </row>
        <row r="67">
          <cell r="B67">
            <v>0</v>
          </cell>
          <cell r="C67"/>
          <cell r="E67"/>
          <cell r="F67"/>
          <cell r="G67">
            <v>19</v>
          </cell>
          <cell r="H67">
            <v>30</v>
          </cell>
          <cell r="I67"/>
          <cell r="J67"/>
          <cell r="L67">
            <v>63</v>
          </cell>
          <cell r="M67" t="str">
            <v>+</v>
          </cell>
          <cell r="N67">
            <v>5</v>
          </cell>
          <cell r="R67"/>
          <cell r="T67"/>
          <cell r="U67"/>
          <cell r="V67"/>
          <cell r="X67"/>
          <cell r="Z67"/>
          <cell r="AA67">
            <v>0</v>
          </cell>
          <cell r="AB67"/>
          <cell r="AC67">
            <v>0</v>
          </cell>
          <cell r="AD67"/>
          <cell r="AG67"/>
          <cell r="AI67" t="str">
            <v>ระบุในSD</v>
          </cell>
          <cell r="AJ67">
            <v>0</v>
          </cell>
          <cell r="AL67">
            <v>0</v>
          </cell>
          <cell r="AM67"/>
          <cell r="AN67">
            <v>0</v>
          </cell>
          <cell r="AO67" t="str">
            <v>WSWT1921720</v>
          </cell>
          <cell r="AQ67">
            <v>211156.55</v>
          </cell>
          <cell r="AR67">
            <v>11258.900000000001</v>
          </cell>
          <cell r="AS67">
            <v>199897.65</v>
          </cell>
          <cell r="AT67">
            <v>0</v>
          </cell>
          <cell r="AU67">
            <v>0</v>
          </cell>
          <cell r="BZ67" t="str">
            <v>WRWT190720/WRWT25800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>
            <v>0</v>
          </cell>
          <cell r="EI67">
            <v>0</v>
          </cell>
        </row>
        <row r="68">
          <cell r="B68" t="str">
            <v>ใบรับคำสั่งซื้อ</v>
          </cell>
          <cell r="C68"/>
          <cell r="E68" t="str">
            <v>บจก.เอเชี่ยนเคมิคัล</v>
          </cell>
          <cell r="F68" t="str">
            <v>A.C.C.ภาษาอังกฤษ 8-118</v>
          </cell>
          <cell r="G68">
            <v>19</v>
          </cell>
          <cell r="H68">
            <v>26</v>
          </cell>
          <cell r="I68" t="str">
            <v>ขาว</v>
          </cell>
          <cell r="J68" t="str">
            <v>ด้าน</v>
          </cell>
          <cell r="L68">
            <v>70</v>
          </cell>
          <cell r="M68" t="str">
            <v>±</v>
          </cell>
          <cell r="N68">
            <v>5</v>
          </cell>
          <cell r="R68" t="str">
            <v>ไม่</v>
          </cell>
          <cell r="T68">
            <v>20</v>
          </cell>
          <cell r="U68">
            <v>28</v>
          </cell>
          <cell r="V68">
            <v>50</v>
          </cell>
          <cell r="X68">
            <v>45978</v>
          </cell>
          <cell r="Z68" t="str">
            <v>มัด100</v>
          </cell>
          <cell r="AA68">
            <v>10000</v>
          </cell>
          <cell r="AB68">
            <v>172.69642879999998</v>
          </cell>
          <cell r="AC68">
            <v>0</v>
          </cell>
          <cell r="AD68">
            <v>172.69642879999998</v>
          </cell>
          <cell r="AG68" t="str">
            <v>เย็น17/11</v>
          </cell>
          <cell r="AI68"/>
          <cell r="AJ68">
            <v>0</v>
          </cell>
          <cell r="AL68">
            <v>10000</v>
          </cell>
          <cell r="AM68"/>
          <cell r="AN68">
            <v>10500</v>
          </cell>
          <cell r="AO68" t="str">
            <v>WSWT1925800SM</v>
          </cell>
          <cell r="AQ68">
            <v>7683.5000000000009</v>
          </cell>
          <cell r="AR68">
            <v>7033</v>
          </cell>
          <cell r="AS68">
            <v>650.50000000000091</v>
          </cell>
          <cell r="AT68">
            <v>2971</v>
          </cell>
          <cell r="AU68">
            <v>4712.5000000000009</v>
          </cell>
          <cell r="BZ68" t="str">
            <v>WRWT25800/WRWT25800</v>
          </cell>
          <cell r="CA68">
            <v>43.944888888888968</v>
          </cell>
          <cell r="DL68" t="str">
            <v>P8</v>
          </cell>
          <cell r="DM68">
            <v>4</v>
          </cell>
          <cell r="DN68">
            <v>45978</v>
          </cell>
          <cell r="DP68">
            <v>45973</v>
          </cell>
          <cell r="DQ68">
            <v>45974</v>
          </cell>
          <cell r="DR68">
            <v>45968</v>
          </cell>
          <cell r="DS68">
            <v>45975</v>
          </cell>
          <cell r="DT68">
            <v>45976</v>
          </cell>
          <cell r="DU68">
            <v>45976</v>
          </cell>
          <cell r="DW68">
            <v>45977</v>
          </cell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>รอART</v>
          </cell>
          <cell r="EG68"/>
          <cell r="EH68"/>
          <cell r="EI68"/>
        </row>
        <row r="69">
          <cell r="B69" t="str">
            <v>ใบรับคำสั่งซื้อ</v>
          </cell>
          <cell r="C69"/>
          <cell r="E69" t="str">
            <v>บจก.เอเชี่ยนเคมิคัล</v>
          </cell>
          <cell r="F69" t="str">
            <v>A.C.C.ภาษาอังกฤษ 8-111-131</v>
          </cell>
          <cell r="G69">
            <v>19</v>
          </cell>
          <cell r="H69">
            <v>26</v>
          </cell>
          <cell r="I69" t="str">
            <v>ขาว</v>
          </cell>
          <cell r="J69" t="str">
            <v>ด้าน</v>
          </cell>
          <cell r="L69">
            <v>70</v>
          </cell>
          <cell r="M69" t="str">
            <v>±</v>
          </cell>
          <cell r="N69">
            <v>5</v>
          </cell>
          <cell r="R69" t="str">
            <v>ไม่</v>
          </cell>
          <cell r="T69">
            <v>20</v>
          </cell>
          <cell r="U69">
            <v>28</v>
          </cell>
          <cell r="V69">
            <v>50</v>
          </cell>
          <cell r="X69">
            <v>45978</v>
          </cell>
          <cell r="Z69" t="str">
            <v>มัด100</v>
          </cell>
          <cell r="AA69">
            <v>10000</v>
          </cell>
          <cell r="AB69">
            <v>172.69642879999998</v>
          </cell>
          <cell r="AC69">
            <v>0</v>
          </cell>
          <cell r="AD69">
            <v>172.69642879999998</v>
          </cell>
          <cell r="AG69" t="str">
            <v>เย็น17/11</v>
          </cell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WSWT1925800SM</v>
          </cell>
          <cell r="AQ69">
            <v>7683.5000000000009</v>
          </cell>
          <cell r="AR69">
            <v>0</v>
          </cell>
          <cell r="AS69">
            <v>7683.5000000000009</v>
          </cell>
          <cell r="AT69">
            <v>0</v>
          </cell>
          <cell r="AU69">
            <v>7683.5000000000009</v>
          </cell>
          <cell r="BZ69" t="str">
            <v>WRWT25800/WRWT25800</v>
          </cell>
          <cell r="CA69">
            <v>519.06311111111143</v>
          </cell>
          <cell r="DL69" t="str">
            <v>P8</v>
          </cell>
          <cell r="DM69">
            <v>4</v>
          </cell>
          <cell r="DN69">
            <v>45978</v>
          </cell>
          <cell r="DP69">
            <v>45973</v>
          </cell>
          <cell r="DQ69">
            <v>45974</v>
          </cell>
          <cell r="DR69">
            <v>45968</v>
          </cell>
          <cell r="DS69">
            <v>45975</v>
          </cell>
          <cell r="DT69">
            <v>45976</v>
          </cell>
          <cell r="DU69">
            <v>45976</v>
          </cell>
          <cell r="DW69">
            <v>45977</v>
          </cell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>รอART</v>
          </cell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19</v>
          </cell>
          <cell r="H70">
            <v>30</v>
          </cell>
          <cell r="I70"/>
          <cell r="J70"/>
          <cell r="L70">
            <v>56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>
            <v>0</v>
          </cell>
          <cell r="AB70"/>
          <cell r="AC70">
            <v>0</v>
          </cell>
          <cell r="AD70"/>
          <cell r="AG70"/>
          <cell r="AI70" t="str">
            <v>ระบุในSD</v>
          </cell>
          <cell r="AJ70" t="str">
            <v xml:space="preserve"> </v>
          </cell>
          <cell r="AL70">
            <v>0</v>
          </cell>
          <cell r="AM70"/>
          <cell r="AN70">
            <v>0</v>
          </cell>
          <cell r="AO70" t="str">
            <v>WSWT1925800SM</v>
          </cell>
          <cell r="AQ70">
            <v>15367.000000000002</v>
          </cell>
          <cell r="AR70">
            <v>7033</v>
          </cell>
          <cell r="AS70">
            <v>8334.0000000000018</v>
          </cell>
          <cell r="AT70">
            <v>2971</v>
          </cell>
          <cell r="AU70">
            <v>12396.000000000002</v>
          </cell>
          <cell r="BZ70" t="str">
            <v>WRWT190800/WRWT25800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>
            <v>0</v>
          </cell>
          <cell r="EI70">
            <v>0</v>
          </cell>
        </row>
        <row r="71">
          <cell r="B71" t="str">
            <v>MK68-001080</v>
          </cell>
          <cell r="C71">
            <v>45905</v>
          </cell>
          <cell r="E71" t="str">
            <v>บจก.อินเทคค์ โกลบอล</v>
          </cell>
          <cell r="F71" t="str">
            <v>เพอเฟคค์104 โกลด์</v>
          </cell>
          <cell r="G71">
            <v>19</v>
          </cell>
          <cell r="H71">
            <v>34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109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109</v>
          </cell>
          <cell r="AM71">
            <v>6124</v>
          </cell>
          <cell r="AN71">
            <v>0</v>
          </cell>
          <cell r="AO71" t="str">
            <v>WSWT19251000SM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WRWT251000/WRWT251000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19</v>
          </cell>
          <cell r="H72">
            <v>34</v>
          </cell>
          <cell r="I72" t="str">
            <v>ขาว</v>
          </cell>
          <cell r="J72"/>
          <cell r="L72">
            <v>80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WSWT19251000SM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WRWT251000/WRYL251000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 t="str">
            <v>MK68-001316</v>
          </cell>
          <cell r="C73">
            <v>45962</v>
          </cell>
          <cell r="E73" t="str">
            <v>บจก.หนองบัวฟีดมิลล์</v>
          </cell>
          <cell r="F73" t="str">
            <v>ไม่พิมพ์</v>
          </cell>
          <cell r="G73">
            <v>20</v>
          </cell>
          <cell r="H73">
            <v>30</v>
          </cell>
          <cell r="I73" t="str">
            <v>ขาว</v>
          </cell>
          <cell r="J73"/>
          <cell r="L73">
            <v>53</v>
          </cell>
          <cell r="M73" t="str">
            <v>±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45967</v>
          </cell>
          <cell r="Z73" t="str">
            <v>500กระสอบ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0</v>
          </cell>
          <cell r="AO73" t="str">
            <v>WSWT2025650</v>
          </cell>
          <cell r="AQ73">
            <v>4400.55</v>
          </cell>
          <cell r="AR73">
            <v>4400.55</v>
          </cell>
          <cell r="AS73">
            <v>0</v>
          </cell>
          <cell r="AT73">
            <v>0</v>
          </cell>
          <cell r="AU73">
            <v>0</v>
          </cell>
          <cell r="BZ73" t="str">
            <v>WRWT25650/WRWT25650</v>
          </cell>
          <cell r="CA73">
            <v>0</v>
          </cell>
          <cell r="DL73" t="str">
            <v>P3</v>
          </cell>
          <cell r="DM73">
            <v>1</v>
          </cell>
          <cell r="DN73">
            <v>45967</v>
          </cell>
          <cell r="DP73">
            <v>45962</v>
          </cell>
          <cell r="DQ73"/>
          <cell r="DR73"/>
          <cell r="DS73"/>
          <cell r="DT73"/>
          <cell r="DU73">
            <v>45966</v>
          </cell>
          <cell r="DW73"/>
          <cell r="DX73"/>
          <cell r="DY73"/>
          <cell r="DZ73"/>
          <cell r="EA73"/>
          <cell r="EB73"/>
          <cell r="EC73" t="str">
            <v>ตัด</v>
          </cell>
          <cell r="ED73"/>
          <cell r="EG73"/>
          <cell r="EH73"/>
          <cell r="EI73"/>
        </row>
        <row r="74">
          <cell r="B74">
            <v>0</v>
          </cell>
          <cell r="C74"/>
          <cell r="E74"/>
          <cell r="F74"/>
          <cell r="G74">
            <v>20</v>
          </cell>
          <cell r="H74">
            <v>37</v>
          </cell>
          <cell r="I74" t="str">
            <v>ขาว</v>
          </cell>
          <cell r="J74"/>
          <cell r="L74">
            <v>65</v>
          </cell>
          <cell r="M74" t="str">
            <v>±</v>
          </cell>
          <cell r="N74">
            <v>5</v>
          </cell>
          <cell r="R74"/>
          <cell r="T74"/>
          <cell r="U74"/>
          <cell r="V74"/>
          <cell r="X74"/>
          <cell r="Z74"/>
          <cell r="AA74"/>
          <cell r="AB74">
            <v>0</v>
          </cell>
          <cell r="AC74">
            <v>0</v>
          </cell>
          <cell r="AD74"/>
          <cell r="AG74"/>
          <cell r="AI74" t="str">
            <v>ระบุในSD</v>
          </cell>
          <cell r="AJ74"/>
          <cell r="AL74">
            <v>0</v>
          </cell>
          <cell r="AM74"/>
          <cell r="AN74">
            <v>0</v>
          </cell>
          <cell r="AO74" t="str">
            <v>WSWT2025650</v>
          </cell>
          <cell r="AQ74">
            <v>4400.55</v>
          </cell>
          <cell r="AR74">
            <v>4400.55</v>
          </cell>
          <cell r="AS74">
            <v>0</v>
          </cell>
          <cell r="AT74">
            <v>0</v>
          </cell>
          <cell r="AU74">
            <v>0</v>
          </cell>
          <cell r="BZ74" t="str">
            <v>WRWT25650/WRWT25650</v>
          </cell>
          <cell r="CA74">
            <v>0</v>
          </cell>
          <cell r="DL74"/>
          <cell r="DM74" t="str">
            <v>Lead time</v>
          </cell>
          <cell r="DN74"/>
          <cell r="DP74"/>
          <cell r="DQ74"/>
          <cell r="DR74"/>
          <cell r="DS74"/>
          <cell r="DT74"/>
          <cell r="DU74"/>
          <cell r="DW74"/>
          <cell r="DX74"/>
          <cell r="DY74"/>
          <cell r="DZ74"/>
          <cell r="EA74"/>
          <cell r="EB74"/>
          <cell r="EC74"/>
          <cell r="ED74"/>
          <cell r="EG74"/>
          <cell r="EH74"/>
          <cell r="EI74">
            <v>0</v>
          </cell>
        </row>
        <row r="75">
          <cell r="B75">
            <v>0</v>
          </cell>
          <cell r="C75"/>
          <cell r="E75"/>
          <cell r="F75"/>
          <cell r="G75">
            <v>20</v>
          </cell>
          <cell r="H75">
            <v>37</v>
          </cell>
          <cell r="I75" t="str">
            <v>ขาว</v>
          </cell>
          <cell r="J75"/>
          <cell r="L75">
            <v>70</v>
          </cell>
          <cell r="M75" t="str">
            <v>±</v>
          </cell>
          <cell r="N75">
            <v>5</v>
          </cell>
          <cell r="R75"/>
          <cell r="T75"/>
          <cell r="U75"/>
          <cell r="V75"/>
          <cell r="X75"/>
          <cell r="Z75"/>
          <cell r="AA75"/>
          <cell r="AB75">
            <v>0</v>
          </cell>
          <cell r="AC75">
            <v>0</v>
          </cell>
          <cell r="AD75"/>
          <cell r="AG75"/>
          <cell r="AI75" t="str">
            <v>ระบุในSD</v>
          </cell>
          <cell r="AJ75"/>
          <cell r="AL75">
            <v>0</v>
          </cell>
          <cell r="AM75"/>
          <cell r="AN75">
            <v>0</v>
          </cell>
          <cell r="AO75" t="str">
            <v>WSWT2025700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BZ75" t="str">
            <v>WRWT25800/WRWT25650</v>
          </cell>
          <cell r="CA75">
            <v>0</v>
          </cell>
          <cell r="DL75"/>
          <cell r="DM75" t="str">
            <v>Lead time</v>
          </cell>
          <cell r="DN75"/>
          <cell r="DP75"/>
          <cell r="DQ75"/>
          <cell r="DR75"/>
          <cell r="DS75"/>
          <cell r="DT75"/>
          <cell r="DU75"/>
          <cell r="DW75"/>
          <cell r="DX75"/>
          <cell r="DY75"/>
          <cell r="DZ75"/>
          <cell r="EA75"/>
          <cell r="EB75"/>
          <cell r="EC75"/>
          <cell r="ED75"/>
          <cell r="EG75"/>
          <cell r="EH75"/>
          <cell r="EI75">
            <v>0</v>
          </cell>
        </row>
        <row r="76">
          <cell r="B76" t="str">
            <v>MK68-001257</v>
          </cell>
          <cell r="C76">
            <v>45951</v>
          </cell>
          <cell r="E76" t="str">
            <v>บจก.อินเทคค์ โกลบอล</v>
          </cell>
          <cell r="F76" t="str">
            <v>เพอเฟคค์ 913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จับจีบ4"</v>
          </cell>
          <cell r="T76" t="str">
            <v>ไม่สวมถุงใน</v>
          </cell>
          <cell r="U76"/>
          <cell r="V76"/>
          <cell r="X76">
            <v>45967</v>
          </cell>
          <cell r="Z76" t="str">
            <v>มัด80 ใช้สายรัด</v>
          </cell>
          <cell r="AA76">
            <v>2880</v>
          </cell>
          <cell r="AB76">
            <v>0</v>
          </cell>
          <cell r="AC76">
            <v>0</v>
          </cell>
          <cell r="AD76">
            <v>0</v>
          </cell>
          <cell r="AG76" t="str">
            <v>3/11,10000  10/11,10000  17/11 ,10000</v>
          </cell>
          <cell r="AI76" t="str">
            <v>รอเก็บ</v>
          </cell>
          <cell r="AJ76">
            <v>2880</v>
          </cell>
          <cell r="AL76">
            <v>0</v>
          </cell>
          <cell r="AM76">
            <v>33609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45967</v>
          </cell>
          <cell r="DP76">
            <v>45962</v>
          </cell>
          <cell r="DQ76">
            <v>45963</v>
          </cell>
          <cell r="DR76">
            <v>45956</v>
          </cell>
          <cell r="DS76">
            <v>45964</v>
          </cell>
          <cell r="DT76">
            <v>45965</v>
          </cell>
          <cell r="DU76">
            <v>45966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MK68-001256</v>
          </cell>
          <cell r="C77">
            <v>45951</v>
          </cell>
          <cell r="E77" t="str">
            <v>บจก.อินเทคค์ โกลบอล</v>
          </cell>
          <cell r="F77" t="str">
            <v>เพอเฟคค์ 912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>
            <v>45967</v>
          </cell>
          <cell r="Z77" t="str">
            <v>มัด80 ใช้สายรัด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บล๊อกแตกเนื่องจากโดนมีดพนักงาน</v>
          </cell>
          <cell r="AJ77">
            <v>0</v>
          </cell>
          <cell r="AL77">
            <v>10000</v>
          </cell>
          <cell r="AM77">
            <v>1940</v>
          </cell>
          <cell r="AN77">
            <v>8463</v>
          </cell>
          <cell r="AO77" t="str">
            <v>WSWT2025800SM</v>
          </cell>
          <cell r="AQ77">
            <v>8867.1082500000011</v>
          </cell>
          <cell r="AR77">
            <v>8867.1082500000011</v>
          </cell>
          <cell r="AS77">
            <v>0</v>
          </cell>
          <cell r="AT77">
            <v>8867.1082500000011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45967</v>
          </cell>
          <cell r="DP77">
            <v>45962</v>
          </cell>
          <cell r="DQ77">
            <v>45963</v>
          </cell>
          <cell r="DR77">
            <v>45956</v>
          </cell>
          <cell r="DS77">
            <v>45964</v>
          </cell>
          <cell r="DT77">
            <v>45965</v>
          </cell>
          <cell r="DU77">
            <v>45966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MK68-001123</v>
          </cell>
          <cell r="C78">
            <v>45919</v>
          </cell>
          <cell r="E78" t="str">
            <v>บจก.อินเทคค์ โกลบอล</v>
          </cell>
          <cell r="F78" t="str">
            <v>เพอเฟคค์ 912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>
            <v>45967</v>
          </cell>
          <cell r="Z78" t="str">
            <v>มัด80 ใช้สายรัด</v>
          </cell>
          <cell r="AA78">
            <v>928</v>
          </cell>
          <cell r="AB78">
            <v>0</v>
          </cell>
          <cell r="AC78">
            <v>0</v>
          </cell>
          <cell r="AD78">
            <v>0</v>
          </cell>
          <cell r="AG78" t="str">
            <v>ลบสีจำนวนมาก</v>
          </cell>
          <cell r="AI78"/>
          <cell r="AJ78">
            <v>880</v>
          </cell>
          <cell r="AL78">
            <v>48</v>
          </cell>
          <cell r="AM78">
            <v>0</v>
          </cell>
          <cell r="AN78">
            <v>50.400000000000006</v>
          </cell>
          <cell r="AO78" t="str">
            <v>WSWT2025800SM</v>
          </cell>
          <cell r="AQ78">
            <v>50.292000000000002</v>
          </cell>
          <cell r="AR78">
            <v>50.292000000000002</v>
          </cell>
          <cell r="AS78">
            <v>0</v>
          </cell>
          <cell r="AT78">
            <v>50.292000000000002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45967</v>
          </cell>
          <cell r="DP78">
            <v>45962</v>
          </cell>
          <cell r="DQ78">
            <v>45963</v>
          </cell>
          <cell r="DR78">
            <v>45956</v>
          </cell>
          <cell r="DS78">
            <v>45964</v>
          </cell>
          <cell r="DT78">
            <v>45965</v>
          </cell>
          <cell r="DU78">
            <v>45966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>
            <v>952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+</v>
          </cell>
          <cell r="N79"/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45968</v>
          </cell>
          <cell r="Z79" t="str">
            <v xml:space="preserve">300กระสอบแบนเต็มใบ 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4667</v>
          </cell>
          <cell r="AL79">
            <v>333</v>
          </cell>
          <cell r="AM79">
            <v>5250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45968</v>
          </cell>
          <cell r="DP79">
            <v>45963</v>
          </cell>
          <cell r="DQ79">
            <v>45964</v>
          </cell>
          <cell r="DR79">
            <v>45957</v>
          </cell>
          <cell r="DS79">
            <v>45965</v>
          </cell>
          <cell r="DT79">
            <v>45966</v>
          </cell>
          <cell r="DU79">
            <v>45967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 t="str">
            <v>ขุนศึกเบอร์ 1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45971</v>
          </cell>
          <cell r="Z80" t="str">
            <v xml:space="preserve">300กระสอบแบนเต็มใบ 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5100</v>
          </cell>
          <cell r="AL80">
            <v>0</v>
          </cell>
          <cell r="AM80">
            <v>5100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45971</v>
          </cell>
          <cell r="DP80">
            <v>45966</v>
          </cell>
          <cell r="DQ80">
            <v>45967</v>
          </cell>
          <cell r="DR80">
            <v>45960</v>
          </cell>
          <cell r="DS80">
            <v>45968</v>
          </cell>
          <cell r="DT80">
            <v>45969</v>
          </cell>
          <cell r="DU80">
            <v>45970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007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45971</v>
          </cell>
          <cell r="Z81" t="str">
            <v xml:space="preserve">300กระสอบแบนเต็มใบ </v>
          </cell>
          <cell r="AA81">
            <v>2500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2500</v>
          </cell>
          <cell r="AL81">
            <v>0</v>
          </cell>
          <cell r="AM81">
            <v>2543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45971</v>
          </cell>
          <cell r="DP81">
            <v>45966</v>
          </cell>
          <cell r="DQ81">
            <v>45967</v>
          </cell>
          <cell r="DR81">
            <v>45960</v>
          </cell>
          <cell r="DS81">
            <v>45968</v>
          </cell>
          <cell r="DT81">
            <v>45969</v>
          </cell>
          <cell r="DU81">
            <v>45970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MK68-001119</v>
          </cell>
          <cell r="C82">
            <v>45916</v>
          </cell>
          <cell r="E82" t="str">
            <v>บจก.ซันฟีด</v>
          </cell>
          <cell r="F82" t="str">
            <v>ขุนศึกเบอร์ 1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+</v>
          </cell>
          <cell r="N82"/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45971</v>
          </cell>
          <cell r="Z82" t="str">
            <v xml:space="preserve">300กระสอบแบนเต็มใบ 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5100</v>
          </cell>
          <cell r="AL82">
            <v>0</v>
          </cell>
          <cell r="AM82">
            <v>5100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45971</v>
          </cell>
          <cell r="DP82">
            <v>45966</v>
          </cell>
          <cell r="DQ82">
            <v>45967</v>
          </cell>
          <cell r="DR82">
            <v>45960</v>
          </cell>
          <cell r="DS82">
            <v>45968</v>
          </cell>
          <cell r="DT82">
            <v>45969</v>
          </cell>
          <cell r="DU82">
            <v>45970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MK68-001119</v>
          </cell>
          <cell r="C83">
            <v>45916</v>
          </cell>
          <cell r="E83" t="str">
            <v>บจก.ซันฟีด</v>
          </cell>
          <cell r="F83">
            <v>953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+</v>
          </cell>
          <cell r="N83"/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45972</v>
          </cell>
          <cell r="Z83" t="str">
            <v xml:space="preserve">300กระสอบแบนเต็มใบ 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4489</v>
          </cell>
          <cell r="AL83">
            <v>511</v>
          </cell>
          <cell r="AM83">
            <v>5000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45972</v>
          </cell>
          <cell r="DP83">
            <v>45967</v>
          </cell>
          <cell r="DQ83">
            <v>45968</v>
          </cell>
          <cell r="DR83">
            <v>45961</v>
          </cell>
          <cell r="DS83">
            <v>45969</v>
          </cell>
          <cell r="DT83">
            <v>45970</v>
          </cell>
          <cell r="DU83">
            <v>45971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MK68-001119</v>
          </cell>
          <cell r="C84">
            <v>45916</v>
          </cell>
          <cell r="E84" t="str">
            <v>บจก.ซันฟีด</v>
          </cell>
          <cell r="F84">
            <v>953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+</v>
          </cell>
          <cell r="N84"/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45972</v>
          </cell>
          <cell r="Z84" t="str">
            <v xml:space="preserve">300กระสอบแบนเต็มใบ 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5000</v>
          </cell>
          <cell r="AM84">
            <v>0</v>
          </cell>
          <cell r="AN84">
            <v>5250</v>
          </cell>
          <cell r="AO84" t="str">
            <v>WSWT2025800SM</v>
          </cell>
          <cell r="AQ84">
            <v>5518.15</v>
          </cell>
          <cell r="AR84">
            <v>5518.15</v>
          </cell>
          <cell r="AS84">
            <v>0</v>
          </cell>
          <cell r="AT84">
            <v>5518.15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45972</v>
          </cell>
          <cell r="DP84">
            <v>45967</v>
          </cell>
          <cell r="DQ84">
            <v>45968</v>
          </cell>
          <cell r="DR84">
            <v>45961</v>
          </cell>
          <cell r="DS84">
            <v>45969</v>
          </cell>
          <cell r="DT84">
            <v>45970</v>
          </cell>
          <cell r="DU84">
            <v>45971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>
            <v>964</v>
          </cell>
          <cell r="G85">
            <v>20</v>
          </cell>
          <cell r="H85">
            <v>39</v>
          </cell>
          <cell r="I85" t="str">
            <v>ขาว</v>
          </cell>
          <cell r="J85" t="str">
            <v>ด้าน</v>
          </cell>
          <cell r="L85">
            <v>102</v>
          </cell>
          <cell r="M85" t="str">
            <v>+</v>
          </cell>
          <cell r="N85"/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45972</v>
          </cell>
          <cell r="Z85" t="str">
            <v xml:space="preserve">300กระสอบแบนเต็มใบ </v>
          </cell>
          <cell r="AA85">
            <v>3500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3500</v>
          </cell>
          <cell r="AM85">
            <v>0</v>
          </cell>
          <cell r="AN85">
            <v>3675</v>
          </cell>
          <cell r="AO85" t="str">
            <v>WSWT2025800SM</v>
          </cell>
          <cell r="AQ85">
            <v>3960.4950000000003</v>
          </cell>
          <cell r="AR85">
            <v>3960.4950000000003</v>
          </cell>
          <cell r="AS85">
            <v>0</v>
          </cell>
          <cell r="AT85">
            <v>3960.4950000000003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45972</v>
          </cell>
          <cell r="DP85">
            <v>45967</v>
          </cell>
          <cell r="DQ85">
            <v>45968</v>
          </cell>
          <cell r="DR85">
            <v>45961</v>
          </cell>
          <cell r="DS85">
            <v>45969</v>
          </cell>
          <cell r="DT85">
            <v>45970</v>
          </cell>
          <cell r="DU85">
            <v>45971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 t="str">
            <v>ขุนศึกเบอร์ 2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45972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>
            <v>0</v>
          </cell>
          <cell r="AN86">
            <v>5250</v>
          </cell>
          <cell r="AO86" t="str">
            <v>WSWT2025800SM</v>
          </cell>
          <cell r="AQ86">
            <v>5518.15</v>
          </cell>
          <cell r="AR86">
            <v>5518.15</v>
          </cell>
          <cell r="AS86">
            <v>0</v>
          </cell>
          <cell r="AT86">
            <v>5518.15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45972</v>
          </cell>
          <cell r="DP86">
            <v>45967</v>
          </cell>
          <cell r="DQ86">
            <v>45968</v>
          </cell>
          <cell r="DR86">
            <v>45961</v>
          </cell>
          <cell r="DS86">
            <v>45969</v>
          </cell>
          <cell r="DT86">
            <v>45970</v>
          </cell>
          <cell r="DU86">
            <v>45971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MK68-001158</v>
          </cell>
          <cell r="C87">
            <v>45923</v>
          </cell>
          <cell r="E87" t="str">
            <v>บจก.เอสพีเอ็ม อาหารสัตว์</v>
          </cell>
          <cell r="F87" t="str">
            <v>SW 441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45972</v>
          </cell>
          <cell r="Z87" t="str">
            <v>500กระสอบแบน</v>
          </cell>
          <cell r="AA87">
            <v>12000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12000</v>
          </cell>
          <cell r="AL87">
            <v>0</v>
          </cell>
          <cell r="AM87">
            <v>12440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45972</v>
          </cell>
          <cell r="DP87">
            <v>45967</v>
          </cell>
          <cell r="DQ87">
            <v>45968</v>
          </cell>
          <cell r="DR87">
            <v>45961</v>
          </cell>
          <cell r="DS87">
            <v>45969</v>
          </cell>
          <cell r="DT87">
            <v>45970</v>
          </cell>
          <cell r="DU87">
            <v>45971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>
            <v>952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45974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>
            <v>0</v>
          </cell>
          <cell r="AN88">
            <v>5250</v>
          </cell>
          <cell r="AO88" t="str">
            <v>WSWT2025800SM</v>
          </cell>
          <cell r="AQ88">
            <v>5518.15</v>
          </cell>
          <cell r="AR88">
            <v>5518.15</v>
          </cell>
          <cell r="AS88">
            <v>0</v>
          </cell>
          <cell r="AT88">
            <v>5518.15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45974</v>
          </cell>
          <cell r="DP88">
            <v>45969</v>
          </cell>
          <cell r="DQ88">
            <v>45970</v>
          </cell>
          <cell r="DR88">
            <v>45963</v>
          </cell>
          <cell r="DS88">
            <v>45971</v>
          </cell>
          <cell r="DT88">
            <v>45972</v>
          </cell>
          <cell r="DU88">
            <v>45973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 t="str">
            <v>007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ไม่</v>
          </cell>
          <cell r="T89" t="str">
            <v>ไม่สวมถุงใน</v>
          </cell>
          <cell r="U89"/>
          <cell r="V89"/>
          <cell r="X89">
            <v>45975</v>
          </cell>
          <cell r="Z89" t="str">
            <v xml:space="preserve">300กระสอบแบนเต็มใบ </v>
          </cell>
          <cell r="AA89">
            <v>2500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2500</v>
          </cell>
          <cell r="AL89">
            <v>0</v>
          </cell>
          <cell r="AM89">
            <v>2543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45975</v>
          </cell>
          <cell r="DP89">
            <v>45970</v>
          </cell>
          <cell r="DQ89">
            <v>45971</v>
          </cell>
          <cell r="DR89">
            <v>45964</v>
          </cell>
          <cell r="DS89">
            <v>45972</v>
          </cell>
          <cell r="DT89">
            <v>45973</v>
          </cell>
          <cell r="DU89">
            <v>45974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MK68-001226</v>
          </cell>
          <cell r="C90">
            <v>45941</v>
          </cell>
          <cell r="E90" t="str">
            <v>บจก.เอพีเอ็ม อะโกร</v>
          </cell>
          <cell r="F90" t="str">
            <v>APM 914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45989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</v>
          </cell>
          <cell r="AM90"/>
          <cell r="AN90">
            <v>3150</v>
          </cell>
          <cell r="AO90" t="str">
            <v>WSWT2025800SM</v>
          </cell>
          <cell r="AQ90">
            <v>3310.89</v>
          </cell>
          <cell r="AR90">
            <v>3310.89</v>
          </cell>
          <cell r="AS90">
            <v>0</v>
          </cell>
          <cell r="AT90">
            <v>3310.89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45989</v>
          </cell>
          <cell r="DP90">
            <v>45984</v>
          </cell>
          <cell r="DQ90">
            <v>45985</v>
          </cell>
          <cell r="DR90">
            <v>45978</v>
          </cell>
          <cell r="DS90">
            <v>45986</v>
          </cell>
          <cell r="DT90">
            <v>45987</v>
          </cell>
          <cell r="DU90">
            <v>45988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MK68-001040</v>
          </cell>
          <cell r="C91">
            <v>45896</v>
          </cell>
          <cell r="E91" t="str">
            <v>บจก.เอสพีเอ็ม อาหารสัตว์</v>
          </cell>
          <cell r="F91" t="str">
            <v>ฟิล กู๊ด พี4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45975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3194</v>
          </cell>
          <cell r="AL91">
            <v>0</v>
          </cell>
          <cell r="AM91">
            <v>8100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5</v>
          </cell>
          <cell r="DN91">
            <v>45975</v>
          </cell>
          <cell r="DP91">
            <v>45970</v>
          </cell>
          <cell r="DQ91">
            <v>45970</v>
          </cell>
          <cell r="DR91">
            <v>45963</v>
          </cell>
          <cell r="DS91">
            <v>45971</v>
          </cell>
          <cell r="DT91">
            <v>45972</v>
          </cell>
          <cell r="DU91">
            <v>45973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MK68-001296</v>
          </cell>
          <cell r="C92">
            <v>45958</v>
          </cell>
          <cell r="E92" t="str">
            <v>บจก.เอสพีเอ็ม อาหารสัตว์</v>
          </cell>
          <cell r="F92" t="str">
            <v>NOVA S2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45977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3310.89</v>
          </cell>
          <cell r="AR92">
            <v>3310.89</v>
          </cell>
          <cell r="AS92">
            <v>0</v>
          </cell>
          <cell r="AT92">
            <v>3310.89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45977</v>
          </cell>
          <cell r="DP92">
            <v>45972</v>
          </cell>
          <cell r="DQ92">
            <v>45973</v>
          </cell>
          <cell r="DR92">
            <v>45966</v>
          </cell>
          <cell r="DS92">
            <v>45974</v>
          </cell>
          <cell r="DT92">
            <v>45975</v>
          </cell>
          <cell r="DU92">
            <v>45976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 t="str">
            <v>ขุนศึกเบอร์ 1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45978</v>
          </cell>
          <cell r="Z93" t="str">
            <v xml:space="preserve">300กระสอบแบนเต็มใบ 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4000</v>
          </cell>
          <cell r="AL93">
            <v>1000</v>
          </cell>
          <cell r="AM93">
            <v>6000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45978</v>
          </cell>
          <cell r="DP93">
            <v>45973</v>
          </cell>
          <cell r="DQ93">
            <v>45974</v>
          </cell>
          <cell r="DR93">
            <v>45967</v>
          </cell>
          <cell r="DS93">
            <v>45975</v>
          </cell>
          <cell r="DT93">
            <v>45976</v>
          </cell>
          <cell r="DU93">
            <v>45977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>
            <v>952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45978</v>
          </cell>
          <cell r="Z94" t="str">
            <v xml:space="preserve">300กระสอบแบนเต็มใบ 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5000</v>
          </cell>
          <cell r="AM94">
            <v>0</v>
          </cell>
          <cell r="AN94">
            <v>5250</v>
          </cell>
          <cell r="AO94" t="str">
            <v>WSWT2025800SM</v>
          </cell>
          <cell r="AQ94">
            <v>5518.15</v>
          </cell>
          <cell r="AR94">
            <v>5518.15</v>
          </cell>
          <cell r="AS94">
            <v>0</v>
          </cell>
          <cell r="AT94">
            <v>0</v>
          </cell>
          <cell r="AU94">
            <v>5518.15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45978</v>
          </cell>
          <cell r="DP94">
            <v>45973</v>
          </cell>
          <cell r="DQ94">
            <v>45974</v>
          </cell>
          <cell r="DR94">
            <v>45967</v>
          </cell>
          <cell r="DS94">
            <v>45975</v>
          </cell>
          <cell r="DT94">
            <v>45976</v>
          </cell>
          <cell r="DU94">
            <v>45977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MK68-001249</v>
          </cell>
          <cell r="C95">
            <v>45948</v>
          </cell>
          <cell r="E95" t="str">
            <v>บจก.เอพีเอ็ม อะโกร</v>
          </cell>
          <cell r="F95" t="str">
            <v>U-FEED U4(เอส)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45978</v>
          </cell>
          <cell r="Z95" t="str">
            <v>500กระสอบแบน</v>
          </cell>
          <cell r="AA95">
            <v>6000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6000</v>
          </cell>
          <cell r="AM95"/>
          <cell r="AN95">
            <v>6300</v>
          </cell>
          <cell r="AO95" t="str">
            <v>WSWT2025800SM</v>
          </cell>
          <cell r="AQ95">
            <v>6621.78</v>
          </cell>
          <cell r="AR95">
            <v>6621.78</v>
          </cell>
          <cell r="AS95">
            <v>0</v>
          </cell>
          <cell r="AT95">
            <v>6621.78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45978</v>
          </cell>
          <cell r="DP95">
            <v>45973</v>
          </cell>
          <cell r="DQ95">
            <v>45974</v>
          </cell>
          <cell r="DR95">
            <v>45967</v>
          </cell>
          <cell r="DS95">
            <v>45975</v>
          </cell>
          <cell r="DT95">
            <v>45976</v>
          </cell>
          <cell r="DU95">
            <v>45977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MK68-001293</v>
          </cell>
          <cell r="C96">
            <v>45958</v>
          </cell>
          <cell r="E96" t="str">
            <v>บจก.เอสพีเอ็ม อาหารสัตว์</v>
          </cell>
          <cell r="F96" t="str">
            <v>นีโอ ดีอาร์ 03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45979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3310.89</v>
          </cell>
          <cell r="AS96">
            <v>0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45979</v>
          </cell>
          <cell r="DP96">
            <v>45974</v>
          </cell>
          <cell r="DQ96">
            <v>45975</v>
          </cell>
          <cell r="DR96">
            <v>45968</v>
          </cell>
          <cell r="DS96">
            <v>45976</v>
          </cell>
          <cell r="DT96">
            <v>45977</v>
          </cell>
          <cell r="DU96">
            <v>45978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>
            <v>956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45979</v>
          </cell>
          <cell r="Z97" t="str">
            <v xml:space="preserve">300กระสอบแบนเต็มใบ </v>
          </cell>
          <cell r="AA97">
            <v>2500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1728</v>
          </cell>
          <cell r="AL97">
            <v>772</v>
          </cell>
          <cell r="AM97">
            <v>2600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45979</v>
          </cell>
          <cell r="DP97">
            <v>45974</v>
          </cell>
          <cell r="DQ97">
            <v>45975</v>
          </cell>
          <cell r="DR97">
            <v>45968</v>
          </cell>
          <cell r="DS97">
            <v>45976</v>
          </cell>
          <cell r="DT97">
            <v>45977</v>
          </cell>
          <cell r="DU97">
            <v>45978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MK68-001119</v>
          </cell>
          <cell r="C98">
            <v>45916</v>
          </cell>
          <cell r="E98" t="str">
            <v>บจก.ซันฟีด</v>
          </cell>
          <cell r="F98">
            <v>953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45979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>
            <v>0</v>
          </cell>
          <cell r="AN98">
            <v>5250</v>
          </cell>
          <cell r="AO98" t="str">
            <v>WSWT2025800SM</v>
          </cell>
          <cell r="AQ98">
            <v>5518.15</v>
          </cell>
          <cell r="AR98">
            <v>5518.15</v>
          </cell>
          <cell r="AS98">
            <v>0</v>
          </cell>
          <cell r="AT98">
            <v>0</v>
          </cell>
          <cell r="AU98">
            <v>5518.15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45979</v>
          </cell>
          <cell r="DP98">
            <v>45974</v>
          </cell>
          <cell r="DQ98">
            <v>45975</v>
          </cell>
          <cell r="DR98">
            <v>45968</v>
          </cell>
          <cell r="DS98">
            <v>45976</v>
          </cell>
          <cell r="DT98">
            <v>45977</v>
          </cell>
          <cell r="DU98">
            <v>45978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MK68-001119</v>
          </cell>
          <cell r="C99">
            <v>45916</v>
          </cell>
          <cell r="E99" t="str">
            <v>บจก.ซันฟีด</v>
          </cell>
          <cell r="F99" t="str">
            <v>ขุนศึกเบอร์ 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45979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>
            <v>0</v>
          </cell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45979</v>
          </cell>
          <cell r="DP99">
            <v>45974</v>
          </cell>
          <cell r="DQ99">
            <v>45975</v>
          </cell>
          <cell r="DR99">
            <v>45968</v>
          </cell>
          <cell r="DS99">
            <v>45976</v>
          </cell>
          <cell r="DT99">
            <v>45977</v>
          </cell>
          <cell r="DU99">
            <v>45978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MK68-001317</v>
          </cell>
          <cell r="C100">
            <v>45964</v>
          </cell>
          <cell r="E100" t="str">
            <v>บจก.วีซีเอฟ</v>
          </cell>
          <cell r="F100" t="str">
            <v>VC 105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45980</v>
          </cell>
          <cell r="Z100" t="str">
            <v>500กระสอบแบน</v>
          </cell>
          <cell r="AA100">
            <v>10000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10000</v>
          </cell>
          <cell r="AM100"/>
          <cell r="AN100">
            <v>10500</v>
          </cell>
          <cell r="AO100" t="str">
            <v>WSWT2025800SM</v>
          </cell>
          <cell r="AQ100">
            <v>11036.3</v>
          </cell>
          <cell r="AR100">
            <v>11036.3</v>
          </cell>
          <cell r="AS100">
            <v>0</v>
          </cell>
          <cell r="AT100">
            <v>0</v>
          </cell>
          <cell r="AU100">
            <v>11036.3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5</v>
          </cell>
          <cell r="DN100">
            <v>45980</v>
          </cell>
          <cell r="DP100">
            <v>45975</v>
          </cell>
          <cell r="DQ100">
            <v>45975</v>
          </cell>
          <cell r="DR100">
            <v>45968</v>
          </cell>
          <cell r="DS100">
            <v>45976</v>
          </cell>
          <cell r="DT100">
            <v>45977</v>
          </cell>
          <cell r="DU100">
            <v>45978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MK68-001317</v>
          </cell>
          <cell r="C101">
            <v>45964</v>
          </cell>
          <cell r="E101" t="str">
            <v>บจก.วีซีเอฟ</v>
          </cell>
          <cell r="F101" t="str">
            <v>VC 108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45980</v>
          </cell>
          <cell r="Z101" t="str">
            <v>500กระสอบแบน</v>
          </cell>
          <cell r="AA101">
            <v>10000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10000</v>
          </cell>
          <cell r="AM101"/>
          <cell r="AN101">
            <v>10500</v>
          </cell>
          <cell r="AO101" t="str">
            <v>WSWT2025800SM</v>
          </cell>
          <cell r="AQ101">
            <v>11036.3</v>
          </cell>
          <cell r="AR101">
            <v>11036.3</v>
          </cell>
          <cell r="AS101">
            <v>0</v>
          </cell>
          <cell r="AT101">
            <v>0</v>
          </cell>
          <cell r="AU101">
            <v>11036.3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5</v>
          </cell>
          <cell r="DN101">
            <v>45980</v>
          </cell>
          <cell r="DP101">
            <v>45975</v>
          </cell>
          <cell r="DQ101">
            <v>45975</v>
          </cell>
          <cell r="DR101">
            <v>45968</v>
          </cell>
          <cell r="DS101">
            <v>45976</v>
          </cell>
          <cell r="DT101">
            <v>45977</v>
          </cell>
          <cell r="DU101">
            <v>45978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MK68-001317</v>
          </cell>
          <cell r="C102">
            <v>45964</v>
          </cell>
          <cell r="E102" t="str">
            <v>บจก.วีซีเอฟ</v>
          </cell>
          <cell r="F102" t="str">
            <v>JET 153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45980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5518.15</v>
          </cell>
          <cell r="AS102">
            <v>0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5</v>
          </cell>
          <cell r="DN102">
            <v>45980</v>
          </cell>
          <cell r="DP102">
            <v>45975</v>
          </cell>
          <cell r="DQ102">
            <v>45975</v>
          </cell>
          <cell r="DR102">
            <v>45968</v>
          </cell>
          <cell r="DS102">
            <v>45976</v>
          </cell>
          <cell r="DT102">
            <v>45977</v>
          </cell>
          <cell r="DU102">
            <v>45978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>
            <v>952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45981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>
            <v>0</v>
          </cell>
          <cell r="AN103">
            <v>5250</v>
          </cell>
          <cell r="AO103" t="str">
            <v>WSWT2025800SM</v>
          </cell>
          <cell r="AQ103">
            <v>5518.15</v>
          </cell>
          <cell r="AR103">
            <v>0</v>
          </cell>
          <cell r="AS103">
            <v>5518.15</v>
          </cell>
          <cell r="AT103">
            <v>0</v>
          </cell>
          <cell r="AU103">
            <v>5518.15</v>
          </cell>
          <cell r="BZ103" t="str">
            <v>WRWT25850/WRWT25850</v>
          </cell>
          <cell r="CA103">
            <v>416.92688888888887</v>
          </cell>
          <cell r="DL103" t="str">
            <v>P6</v>
          </cell>
          <cell r="DM103">
            <v>4</v>
          </cell>
          <cell r="DN103">
            <v>45981</v>
          </cell>
          <cell r="DP103">
            <v>45976</v>
          </cell>
          <cell r="DQ103">
            <v>45977</v>
          </cell>
          <cell r="DR103">
            <v>45970</v>
          </cell>
          <cell r="DS103">
            <v>45978</v>
          </cell>
          <cell r="DT103">
            <v>45979</v>
          </cell>
          <cell r="DU103">
            <v>45980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 t="str">
            <v>ขุนศึกเบอร์ 1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45982</v>
          </cell>
          <cell r="Z104" t="str">
            <v xml:space="preserve">300กระสอบแบนเต็มใบ 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5000</v>
          </cell>
          <cell r="AM104">
            <v>6000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45982</v>
          </cell>
          <cell r="DP104">
            <v>45977</v>
          </cell>
          <cell r="DQ104">
            <v>45978</v>
          </cell>
          <cell r="DR104">
            <v>45971</v>
          </cell>
          <cell r="DS104">
            <v>45979</v>
          </cell>
          <cell r="DT104">
            <v>45980</v>
          </cell>
          <cell r="DU104">
            <v>45981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575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45982</v>
          </cell>
          <cell r="Z105" t="str">
            <v xml:space="preserve">300กระสอบแบนเต็มใบ </v>
          </cell>
          <cell r="AA105">
            <v>3500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3500</v>
          </cell>
          <cell r="AM105">
            <v>0</v>
          </cell>
          <cell r="AN105">
            <v>3675</v>
          </cell>
          <cell r="AO105" t="str">
            <v>WSWT2025800SM</v>
          </cell>
          <cell r="AQ105">
            <v>3862.7049999999999</v>
          </cell>
          <cell r="AR105">
            <v>0</v>
          </cell>
          <cell r="AS105">
            <v>3862.7049999999999</v>
          </cell>
          <cell r="AT105">
            <v>0</v>
          </cell>
          <cell r="AU105">
            <v>3862.7049999999999</v>
          </cell>
          <cell r="BZ105" t="str">
            <v>WRWT25850/WRWT25850</v>
          </cell>
          <cell r="CA105">
            <v>291.84882222222222</v>
          </cell>
          <cell r="DL105" t="str">
            <v>P6</v>
          </cell>
          <cell r="DM105">
            <v>4</v>
          </cell>
          <cell r="DN105">
            <v>45982</v>
          </cell>
          <cell r="DP105">
            <v>45977</v>
          </cell>
          <cell r="DQ105">
            <v>45978</v>
          </cell>
          <cell r="DR105">
            <v>45971</v>
          </cell>
          <cell r="DS105">
            <v>45979</v>
          </cell>
          <cell r="DT105">
            <v>45980</v>
          </cell>
          <cell r="DU105">
            <v>45981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MK68-001202</v>
          </cell>
          <cell r="C106">
            <v>45933</v>
          </cell>
          <cell r="E106" t="str">
            <v>บจก.เอพีเอ็ม อะโกร</v>
          </cell>
          <cell r="F106" t="str">
            <v>ยู-ฟีด รวมหมู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45985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3310.89</v>
          </cell>
          <cell r="AR106">
            <v>3310.89</v>
          </cell>
          <cell r="AS106">
            <v>0</v>
          </cell>
          <cell r="AT106">
            <v>3310.89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45985</v>
          </cell>
          <cell r="DP106">
            <v>45980</v>
          </cell>
          <cell r="DQ106">
            <v>45981</v>
          </cell>
          <cell r="DR106">
            <v>45974</v>
          </cell>
          <cell r="DS106">
            <v>45982</v>
          </cell>
          <cell r="DT106">
            <v>45983</v>
          </cell>
          <cell r="DU106">
            <v>45984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MK68-001039</v>
          </cell>
          <cell r="C107">
            <v>45896</v>
          </cell>
          <cell r="E107" t="str">
            <v>บจก.เอสพีเอ็ม อาหารสัตว์</v>
          </cell>
          <cell r="F107" t="str">
            <v>U-GOAT14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45985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3000</v>
          </cell>
          <cell r="AM107"/>
          <cell r="AN107">
            <v>3150</v>
          </cell>
          <cell r="AO107" t="str">
            <v>WSWT2025800SM</v>
          </cell>
          <cell r="AQ107">
            <v>3310.89</v>
          </cell>
          <cell r="AR107">
            <v>3310.89</v>
          </cell>
          <cell r="AS107">
            <v>0</v>
          </cell>
          <cell r="AT107">
            <v>3310.89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5</v>
          </cell>
          <cell r="DN107">
            <v>45985</v>
          </cell>
          <cell r="DP107">
            <v>45980</v>
          </cell>
          <cell r="DQ107">
            <v>45980</v>
          </cell>
          <cell r="DR107">
            <v>45973</v>
          </cell>
          <cell r="DS107">
            <v>45981</v>
          </cell>
          <cell r="DT107">
            <v>45982</v>
          </cell>
          <cell r="DU107">
            <v>45983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 </v>
          </cell>
          <cell r="EG107"/>
          <cell r="EH107"/>
          <cell r="EI107"/>
        </row>
        <row r="108">
          <cell r="B108" t="str">
            <v>MK68-001119</v>
          </cell>
          <cell r="C108">
            <v>45916</v>
          </cell>
          <cell r="E108" t="str">
            <v>บจก.ซันฟีด</v>
          </cell>
          <cell r="F108" t="str">
            <v>ขุนศึกเบอร์ 1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45986</v>
          </cell>
          <cell r="Z108" t="str">
            <v xml:space="preserve">300กระสอบแบนเต็มใบ 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5000</v>
          </cell>
          <cell r="AM108">
            <v>0</v>
          </cell>
          <cell r="AN108">
            <v>5250</v>
          </cell>
          <cell r="AO108" t="str">
            <v>WSWT2025800SM</v>
          </cell>
          <cell r="AQ108">
            <v>5518.15</v>
          </cell>
          <cell r="AR108">
            <v>0</v>
          </cell>
          <cell r="AS108">
            <v>5518.15</v>
          </cell>
          <cell r="AT108">
            <v>0</v>
          </cell>
          <cell r="AU108">
            <v>5518.15</v>
          </cell>
          <cell r="BZ108" t="str">
            <v>WRWT25850/WRWT25850</v>
          </cell>
          <cell r="CA108">
            <v>416.92688888888887</v>
          </cell>
          <cell r="DL108" t="str">
            <v>P6</v>
          </cell>
          <cell r="DM108">
            <v>4</v>
          </cell>
          <cell r="DN108">
            <v>45986</v>
          </cell>
          <cell r="DP108">
            <v>45981</v>
          </cell>
          <cell r="DQ108">
            <v>45982</v>
          </cell>
          <cell r="DR108">
            <v>45975</v>
          </cell>
          <cell r="DS108">
            <v>45983</v>
          </cell>
          <cell r="DT108">
            <v>45984</v>
          </cell>
          <cell r="DU108">
            <v>45985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MK68-001093</v>
          </cell>
          <cell r="C109">
            <v>45909</v>
          </cell>
          <cell r="E109" t="str">
            <v>บจก.เอสพีเอ็ม อาหารสัตว์</v>
          </cell>
          <cell r="F109" t="str">
            <v>เอส ฟาร์ม115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45986</v>
          </cell>
          <cell r="Z109" t="str">
            <v>500กระสอบแบน</v>
          </cell>
          <cell r="AA109">
            <v>3179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2531</v>
          </cell>
          <cell r="AL109">
            <v>648</v>
          </cell>
          <cell r="AM109">
            <v>6100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45986</v>
          </cell>
          <cell r="DP109">
            <v>45981</v>
          </cell>
          <cell r="DQ109">
            <v>45982</v>
          </cell>
          <cell r="DR109">
            <v>45975</v>
          </cell>
          <cell r="DS109">
            <v>45983</v>
          </cell>
          <cell r="DT109">
            <v>45984</v>
          </cell>
          <cell r="DU109">
            <v>45985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>
            <v>952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ไม่</v>
          </cell>
          <cell r="T110" t="str">
            <v>ไม่สวมถุงใน</v>
          </cell>
          <cell r="U110"/>
          <cell r="V110"/>
          <cell r="X110">
            <v>45986</v>
          </cell>
          <cell r="Z110" t="str">
            <v xml:space="preserve">300กระสอบแบนเต็มใบ 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>
            <v>0</v>
          </cell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>
            <v>45986</v>
          </cell>
          <cell r="DP110">
            <v>45981</v>
          </cell>
          <cell r="DQ110">
            <v>45982</v>
          </cell>
          <cell r="DR110">
            <v>45975</v>
          </cell>
          <cell r="DS110">
            <v>45983</v>
          </cell>
          <cell r="DT110">
            <v>45984</v>
          </cell>
          <cell r="DU110">
            <v>45985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ขุนศึกเบอร์ 2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45986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>
            <v>0</v>
          </cell>
          <cell r="AN111">
            <v>5250</v>
          </cell>
          <cell r="AO111" t="str">
            <v>WSWT2025800SM</v>
          </cell>
          <cell r="AQ111">
            <v>5518.15</v>
          </cell>
          <cell r="AR111">
            <v>0</v>
          </cell>
          <cell r="AS111">
            <v>5518.15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416.92688888888887</v>
          </cell>
          <cell r="DL111" t="str">
            <v>P6</v>
          </cell>
          <cell r="DM111">
            <v>4</v>
          </cell>
          <cell r="DN111">
            <v>45986</v>
          </cell>
          <cell r="DP111">
            <v>45981</v>
          </cell>
          <cell r="DQ111">
            <v>45982</v>
          </cell>
          <cell r="DR111">
            <v>45975</v>
          </cell>
          <cell r="DS111">
            <v>45983</v>
          </cell>
          <cell r="DT111">
            <v>45984</v>
          </cell>
          <cell r="DU111">
            <v>45985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>
            <v>953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ไม่</v>
          </cell>
          <cell r="T112" t="str">
            <v>ไม่สวมถุงใน</v>
          </cell>
          <cell r="U112"/>
          <cell r="V112"/>
          <cell r="X112">
            <v>45987</v>
          </cell>
          <cell r="Z112" t="str">
            <v xml:space="preserve">300กระสอบแบนเต็มใบ </v>
          </cell>
          <cell r="AA112">
            <v>5000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5000</v>
          </cell>
          <cell r="AM112">
            <v>0</v>
          </cell>
          <cell r="AN112">
            <v>5250</v>
          </cell>
          <cell r="AO112" t="str">
            <v>WSWT2025800SM</v>
          </cell>
          <cell r="AQ112">
            <v>5518.15</v>
          </cell>
          <cell r="AR112">
            <v>0</v>
          </cell>
          <cell r="AS112">
            <v>5518.15</v>
          </cell>
          <cell r="AT112">
            <v>0</v>
          </cell>
          <cell r="AU112">
            <v>5518.15</v>
          </cell>
          <cell r="BZ112" t="str">
            <v>WRWT25850/WRWT25850</v>
          </cell>
          <cell r="CA112">
            <v>416.92688888888887</v>
          </cell>
          <cell r="DL112" t="str">
            <v>P6</v>
          </cell>
          <cell r="DM112">
            <v>4</v>
          </cell>
          <cell r="DN112">
            <v>45987</v>
          </cell>
          <cell r="DP112">
            <v>45982</v>
          </cell>
          <cell r="DQ112">
            <v>45983</v>
          </cell>
          <cell r="DR112">
            <v>45976</v>
          </cell>
          <cell r="DS112">
            <v>45984</v>
          </cell>
          <cell r="DT112">
            <v>45985</v>
          </cell>
          <cell r="DU112">
            <v>45986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MK68-001204</v>
          </cell>
          <cell r="C113">
            <v>45933</v>
          </cell>
          <cell r="E113" t="str">
            <v>บจก.เอพีเอ็ม อะโกร</v>
          </cell>
          <cell r="F113" t="str">
            <v>นีโอ พี3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45978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3310.89</v>
          </cell>
          <cell r="AR113">
            <v>3310.89</v>
          </cell>
          <cell r="AS113">
            <v>0</v>
          </cell>
          <cell r="AT113">
            <v>3310.89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45978</v>
          </cell>
          <cell r="DP113">
            <v>45973</v>
          </cell>
          <cell r="DQ113">
            <v>45974</v>
          </cell>
          <cell r="DR113">
            <v>45967</v>
          </cell>
          <cell r="DS113">
            <v>45975</v>
          </cell>
          <cell r="DT113">
            <v>45976</v>
          </cell>
          <cell r="DU113">
            <v>45977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MK68-001203</v>
          </cell>
          <cell r="C114">
            <v>45933</v>
          </cell>
          <cell r="E114" t="str">
            <v>บจก.เอพีเอ็ม อะโกร</v>
          </cell>
          <cell r="F114" t="str">
            <v>SPM190 GOAL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45987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4000</v>
          </cell>
          <cell r="AM114"/>
          <cell r="AN114">
            <v>4200</v>
          </cell>
          <cell r="AO114" t="str">
            <v>WSWT2025800SM</v>
          </cell>
          <cell r="AQ114">
            <v>4414.5199999999995</v>
          </cell>
          <cell r="AR114">
            <v>4414.5199999999995</v>
          </cell>
          <cell r="AS114">
            <v>0</v>
          </cell>
          <cell r="AT114">
            <v>4414.5199999999995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45987</v>
          </cell>
          <cell r="DP114">
            <v>45982</v>
          </cell>
          <cell r="DQ114">
            <v>45983</v>
          </cell>
          <cell r="DR114">
            <v>45976</v>
          </cell>
          <cell r="DS114">
            <v>45984</v>
          </cell>
          <cell r="DT114">
            <v>45985</v>
          </cell>
          <cell r="DU114">
            <v>45986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MK68-001033</v>
          </cell>
          <cell r="C115">
            <v>45891</v>
          </cell>
          <cell r="E115" t="str">
            <v>บจก.เอสพีเอ็ม อาหารสัตว์</v>
          </cell>
          <cell r="F115" t="str">
            <v>นาโน 03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45988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>
            <v>8447</v>
          </cell>
          <cell r="AI115"/>
          <cell r="AJ115">
            <v>3000</v>
          </cell>
          <cell r="AL115">
            <v>0</v>
          </cell>
          <cell r="AM115">
            <v>9150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5</v>
          </cell>
          <cell r="DN115">
            <v>45988</v>
          </cell>
          <cell r="DP115">
            <v>45983</v>
          </cell>
          <cell r="DQ115">
            <v>45983</v>
          </cell>
          <cell r="DR115">
            <v>45976</v>
          </cell>
          <cell r="DS115">
            <v>45984</v>
          </cell>
          <cell r="DT115">
            <v>45985</v>
          </cell>
          <cell r="DU115">
            <v>45986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MK68-001119</v>
          </cell>
          <cell r="C116">
            <v>45916</v>
          </cell>
          <cell r="E116" t="str">
            <v>บจก.ซันฟีด</v>
          </cell>
          <cell r="F116">
            <v>956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+</v>
          </cell>
          <cell r="N116"/>
          <cell r="R116" t="str">
            <v>ไม่</v>
          </cell>
          <cell r="T116" t="str">
            <v>ไม่สวมถุงใน</v>
          </cell>
          <cell r="U116"/>
          <cell r="V116"/>
          <cell r="X116">
            <v>45989</v>
          </cell>
          <cell r="Z116" t="str">
            <v xml:space="preserve">300กระสอบแบนเต็มใบ </v>
          </cell>
          <cell r="AA116">
            <v>2500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1671</v>
          </cell>
          <cell r="AL116">
            <v>829</v>
          </cell>
          <cell r="AM116">
            <v>2600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45989</v>
          </cell>
          <cell r="DP116">
            <v>45984</v>
          </cell>
          <cell r="DQ116">
            <v>45985</v>
          </cell>
          <cell r="DR116">
            <v>45978</v>
          </cell>
          <cell r="DS116">
            <v>45986</v>
          </cell>
          <cell r="DT116">
            <v>45987</v>
          </cell>
          <cell r="DU116">
            <v>45988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>
            <v>952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45989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>
            <v>0</v>
          </cell>
          <cell r="AN117">
            <v>5250</v>
          </cell>
          <cell r="AO117" t="str">
            <v>WSWT2025800SM</v>
          </cell>
          <cell r="AQ117">
            <v>5518.15</v>
          </cell>
          <cell r="AR117">
            <v>0</v>
          </cell>
          <cell r="AS117">
            <v>5518.15</v>
          </cell>
          <cell r="AT117">
            <v>0</v>
          </cell>
          <cell r="AU117">
            <v>5518.15</v>
          </cell>
          <cell r="BZ117" t="str">
            <v>WRWT25850/WRWT25850</v>
          </cell>
          <cell r="CA117">
            <v>416.92688888888887</v>
          </cell>
          <cell r="DL117" t="str">
            <v>P6</v>
          </cell>
          <cell r="DM117">
            <v>4</v>
          </cell>
          <cell r="DN117">
            <v>45989</v>
          </cell>
          <cell r="DP117">
            <v>45984</v>
          </cell>
          <cell r="DQ117">
            <v>45985</v>
          </cell>
          <cell r="DR117">
            <v>45978</v>
          </cell>
          <cell r="DS117">
            <v>45986</v>
          </cell>
          <cell r="DT117">
            <v>45987</v>
          </cell>
          <cell r="DU117">
            <v>45988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MK68-001119</v>
          </cell>
          <cell r="C118">
            <v>45916</v>
          </cell>
          <cell r="E118" t="str">
            <v>บจก.ซันฟีด</v>
          </cell>
          <cell r="F118" t="str">
            <v>007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+</v>
          </cell>
          <cell r="N118"/>
          <cell r="R118" t="str">
            <v>ไม่</v>
          </cell>
          <cell r="T118" t="str">
            <v>ไม่สวมถุงใน</v>
          </cell>
          <cell r="U118"/>
          <cell r="V118"/>
          <cell r="X118">
            <v>45989</v>
          </cell>
          <cell r="Z118" t="str">
            <v xml:space="preserve">300กระสอบแบนเต็มใบ </v>
          </cell>
          <cell r="AA118">
            <v>2500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1400</v>
          </cell>
          <cell r="AL118">
            <v>1100</v>
          </cell>
          <cell r="AM118">
            <v>2543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45989</v>
          </cell>
          <cell r="DP118">
            <v>45984</v>
          </cell>
          <cell r="DQ118">
            <v>45985</v>
          </cell>
          <cell r="DR118">
            <v>45978</v>
          </cell>
          <cell r="DS118">
            <v>45986</v>
          </cell>
          <cell r="DT118">
            <v>45987</v>
          </cell>
          <cell r="DU118">
            <v>45988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MK68-001119</v>
          </cell>
          <cell r="C119">
            <v>45916</v>
          </cell>
          <cell r="E119" t="str">
            <v>บจก.ซันฟีด</v>
          </cell>
          <cell r="F119">
            <v>957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ไม่</v>
          </cell>
          <cell r="T119" t="str">
            <v>ไม่สวมถุงใน</v>
          </cell>
          <cell r="U119"/>
          <cell r="V119"/>
          <cell r="X119">
            <v>45989</v>
          </cell>
          <cell r="Z119" t="str">
            <v xml:space="preserve">300กระสอบแบนเต็มใบ </v>
          </cell>
          <cell r="AA119">
            <v>2500</v>
          </cell>
          <cell r="AB119">
            <v>0</v>
          </cell>
          <cell r="AC119">
            <v>0</v>
          </cell>
          <cell r="AD119">
            <v>0</v>
          </cell>
          <cell r="AG119"/>
          <cell r="AI119">
            <v>2000</v>
          </cell>
          <cell r="AJ119">
            <v>2500</v>
          </cell>
          <cell r="AL119">
            <v>0</v>
          </cell>
          <cell r="AM119">
            <v>2500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45989</v>
          </cell>
          <cell r="DP119">
            <v>45984</v>
          </cell>
          <cell r="DQ119">
            <v>45985</v>
          </cell>
          <cell r="DR119">
            <v>45978</v>
          </cell>
          <cell r="DS119">
            <v>45986</v>
          </cell>
          <cell r="DT119">
            <v>45987</v>
          </cell>
          <cell r="DU119">
            <v>45988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MK68-001035</v>
          </cell>
          <cell r="C120">
            <v>45891</v>
          </cell>
          <cell r="E120" t="str">
            <v>บจก.เอสพีเอ็ม อาหารสัตว์</v>
          </cell>
          <cell r="F120" t="str">
            <v>นาโน 02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45990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2500</v>
          </cell>
          <cell r="AL120">
            <v>500</v>
          </cell>
          <cell r="AM120">
            <v>9455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5</v>
          </cell>
          <cell r="DN120">
            <v>45990</v>
          </cell>
          <cell r="DP120">
            <v>45985</v>
          </cell>
          <cell r="DQ120">
            <v>45985</v>
          </cell>
          <cell r="DR120">
            <v>45978</v>
          </cell>
          <cell r="DS120">
            <v>45986</v>
          </cell>
          <cell r="DT120">
            <v>45987</v>
          </cell>
          <cell r="DU120">
            <v>45988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MK68-001256</v>
          </cell>
          <cell r="C121">
            <v>45951</v>
          </cell>
          <cell r="E121" t="str">
            <v>บจก.อินเทคค์ โกลบอล</v>
          </cell>
          <cell r="F121" t="str">
            <v>เพอเฟคค์ 914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304</v>
          </cell>
          <cell r="AB121">
            <v>0</v>
          </cell>
          <cell r="AC121">
            <v>0</v>
          </cell>
          <cell r="AD121">
            <v>0</v>
          </cell>
          <cell r="AG121" t="str">
            <v>3/11  10000    10/11   10000</v>
          </cell>
          <cell r="AI121" t="str">
            <v>รอเก็บ</v>
          </cell>
          <cell r="AJ121">
            <v>0</v>
          </cell>
          <cell r="AL121">
            <v>304</v>
          </cell>
          <cell r="AM121">
            <v>22300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MK68-001254</v>
          </cell>
          <cell r="C122">
            <v>45951</v>
          </cell>
          <cell r="E122" t="str">
            <v>บจก.อินเทคค์ โกลบอล</v>
          </cell>
          <cell r="F122" t="str">
            <v>เฟิร์สช้อย 913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229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229</v>
          </cell>
          <cell r="AM122">
            <v>11095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MK68-001027</v>
          </cell>
          <cell r="C123">
            <v>45892</v>
          </cell>
          <cell r="E123" t="str">
            <v>บจก.เอสพีเอ็ม อาหารสัตว์</v>
          </cell>
          <cell r="F123" t="str">
            <v>นีโอ 05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ไม่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3000</v>
          </cell>
          <cell r="AB123">
            <v>0</v>
          </cell>
          <cell r="AC123">
            <v>0</v>
          </cell>
          <cell r="AD123">
            <v>0</v>
          </cell>
          <cell r="AG123">
            <v>3000</v>
          </cell>
          <cell r="AI123"/>
          <cell r="AJ123">
            <v>3000</v>
          </cell>
          <cell r="AL123">
            <v>0</v>
          </cell>
          <cell r="AM123">
            <v>6100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MK68-001254</v>
          </cell>
          <cell r="C124">
            <v>45951</v>
          </cell>
          <cell r="E124" t="str">
            <v>บจก.อินเทคค์ โกลบอล</v>
          </cell>
          <cell r="F124" t="str">
            <v>เฟิร์สช้อย 912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886</v>
          </cell>
          <cell r="AB124">
            <v>0</v>
          </cell>
          <cell r="AC124">
            <v>0</v>
          </cell>
          <cell r="AD124">
            <v>0</v>
          </cell>
          <cell r="AG124" t="str">
            <v>4/11 10000   10/11   10000</v>
          </cell>
          <cell r="AI124"/>
          <cell r="AJ124">
            <v>0</v>
          </cell>
          <cell r="AL124">
            <v>886</v>
          </cell>
          <cell r="AM124">
            <v>21560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MK68-001295</v>
          </cell>
          <cell r="C125">
            <v>45958</v>
          </cell>
          <cell r="E125" t="str">
            <v>บจก.เอสพีเอ็ม อาหารสัตว์</v>
          </cell>
          <cell r="F125" t="str">
            <v>SPM 312</v>
          </cell>
          <cell r="G125">
            <v>20</v>
          </cell>
          <cell r="H125">
            <v>37</v>
          </cell>
          <cell r="I125" t="str">
            <v>ขาว</v>
          </cell>
          <cell r="J125" t="str">
            <v>ด้าน</v>
          </cell>
          <cell r="L125">
            <v>97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3000</v>
          </cell>
          <cell r="AM125"/>
          <cell r="AN125">
            <v>3150</v>
          </cell>
          <cell r="AO125" t="str">
            <v>WSWT2025800SM</v>
          </cell>
          <cell r="AQ125">
            <v>3227.07</v>
          </cell>
          <cell r="AR125">
            <v>0</v>
          </cell>
          <cell r="AS125">
            <v>3227.07</v>
          </cell>
          <cell r="AT125">
            <v>0</v>
          </cell>
          <cell r="AU125">
            <v>3227.07</v>
          </cell>
          <cell r="BZ125" t="str">
            <v>WRWT25850/WRWT25850</v>
          </cell>
          <cell r="CA125">
            <v>243.82306666666665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MK68-001285</v>
          </cell>
          <cell r="C126">
            <v>45958</v>
          </cell>
          <cell r="E126" t="str">
            <v>บจก.เอพีเอ็ม อะโกร</v>
          </cell>
          <cell r="F126" t="str">
            <v>U-FEED U2(เอส)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45989</v>
          </cell>
          <cell r="Z126" t="str">
            <v>500กระสอบแบน</v>
          </cell>
          <cell r="AA126">
            <v>3000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3000</v>
          </cell>
          <cell r="AM126"/>
          <cell r="AN126">
            <v>3150</v>
          </cell>
          <cell r="AO126" t="str">
            <v>WSWT2025800SM</v>
          </cell>
          <cell r="AQ126">
            <v>3310.89</v>
          </cell>
          <cell r="AR126">
            <v>0</v>
          </cell>
          <cell r="AS126">
            <v>3310.89</v>
          </cell>
          <cell r="AT126">
            <v>0</v>
          </cell>
          <cell r="AU126">
            <v>3310.89</v>
          </cell>
          <cell r="BZ126" t="str">
            <v>WRWT25850/WRWT25850</v>
          </cell>
          <cell r="CA126">
            <v>250.15613333333337</v>
          </cell>
          <cell r="DL126" t="str">
            <v>P6</v>
          </cell>
          <cell r="DM126">
            <v>4</v>
          </cell>
          <cell r="DN126">
            <v>45989</v>
          </cell>
          <cell r="DP126">
            <v>45984</v>
          </cell>
          <cell r="DQ126">
            <v>45985</v>
          </cell>
          <cell r="DR126">
            <v>45978</v>
          </cell>
          <cell r="DS126">
            <v>45986</v>
          </cell>
          <cell r="DT126">
            <v>45987</v>
          </cell>
          <cell r="DU126">
            <v>45988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MK68-001033</v>
          </cell>
          <cell r="C127">
            <v>45891</v>
          </cell>
          <cell r="E127" t="str">
            <v>บจก.เอสพีเอ็ม อาหารสัตว์</v>
          </cell>
          <cell r="F127" t="str">
            <v>นาโน 03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>
            <v>8447</v>
          </cell>
          <cell r="AI127"/>
          <cell r="AJ127">
            <v>2447</v>
          </cell>
          <cell r="AL127">
            <v>553</v>
          </cell>
          <cell r="AM127">
            <v>3000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5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บจก.อินเทคค์ โกลบอล</v>
          </cell>
          <cell r="F128" t="str">
            <v>รอแบบ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100000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100000</v>
          </cell>
          <cell r="AM128"/>
          <cell r="AN128">
            <v>105000</v>
          </cell>
          <cell r="AO128" t="str">
            <v>WSWT2025800SM</v>
          </cell>
          <cell r="AQ128">
            <v>104775.00000000001</v>
          </cell>
          <cell r="AR128">
            <v>0</v>
          </cell>
          <cell r="AS128">
            <v>104775.00000000001</v>
          </cell>
          <cell r="AT128">
            <v>0</v>
          </cell>
          <cell r="AU128">
            <v>104775.00000000001</v>
          </cell>
          <cell r="BZ128" t="str">
            <v>WRWT25850/WRWT25850</v>
          </cell>
          <cell r="CA128">
            <v>7916.333333333333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MK68-001206</v>
          </cell>
          <cell r="C129">
            <v>45933</v>
          </cell>
          <cell r="E129" t="str">
            <v>บจก.เอสพีเอ็ม อาหารสัตว์</v>
          </cell>
          <cell r="F129" t="str">
            <v>นาโน 06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0</v>
          </cell>
          <cell r="AS129">
            <v>3310.89</v>
          </cell>
          <cell r="AT129">
            <v>0</v>
          </cell>
          <cell r="AU129">
            <v>3310.89</v>
          </cell>
          <cell r="BZ129" t="str">
            <v>WRWT25850/WRWT25850</v>
          </cell>
          <cell r="CA129">
            <v>250.15613333333337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บจก.เอสพีเอ็ม อาหารสัตว์</v>
          </cell>
          <cell r="F130" t="str">
            <v>รอแบบ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20000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20000</v>
          </cell>
          <cell r="AM130"/>
          <cell r="AN130">
            <v>21000</v>
          </cell>
          <cell r="AO130" t="str">
            <v>WSWT2025800SM</v>
          </cell>
          <cell r="AQ130">
            <v>22072.6</v>
          </cell>
          <cell r="AR130">
            <v>0</v>
          </cell>
          <cell r="AS130">
            <v>22072.6</v>
          </cell>
          <cell r="AT130">
            <v>0</v>
          </cell>
          <cell r="AU130">
            <v>22072.6</v>
          </cell>
          <cell r="BZ130" t="str">
            <v>WRWT25850/WRWT25850</v>
          </cell>
          <cell r="CA130">
            <v>1667.7075555555555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บจก.ไทยธรรมดี</v>
          </cell>
          <cell r="F131" t="str">
            <v>รอแบบ</v>
          </cell>
          <cell r="G131">
            <v>20</v>
          </cell>
          <cell r="H131">
            <v>37</v>
          </cell>
          <cell r="I131" t="str">
            <v>ขาว</v>
          </cell>
          <cell r="J131" t="str">
            <v>ด้าน</v>
          </cell>
          <cell r="L131">
            <v>97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</v>
          </cell>
          <cell r="AA131">
            <v>20000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20000</v>
          </cell>
          <cell r="AM131"/>
          <cell r="AN131">
            <v>21000</v>
          </cell>
          <cell r="AO131" t="str">
            <v>WSWT2025800SM</v>
          </cell>
          <cell r="AQ131">
            <v>21513.800000000003</v>
          </cell>
          <cell r="AR131">
            <v>0</v>
          </cell>
          <cell r="AS131">
            <v>21513.800000000003</v>
          </cell>
          <cell r="AT131">
            <v>0</v>
          </cell>
          <cell r="AU131">
            <v>21513.800000000003</v>
          </cell>
          <cell r="BZ131" t="str">
            <v>WRWT25850/WRWT25850</v>
          </cell>
          <cell r="CA131">
            <v>1625.4871111111113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บจก.ซันฟีด</v>
          </cell>
          <cell r="F132" t="str">
            <v>รอแบบ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 xml:space="preserve">300กระสอบแบนเต็มใบ </v>
          </cell>
          <cell r="AA132">
            <v>305000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305000</v>
          </cell>
          <cell r="AM132"/>
          <cell r="AN132">
            <v>320250</v>
          </cell>
          <cell r="AO132" t="str">
            <v>WSWT2025800SM</v>
          </cell>
          <cell r="AQ132">
            <v>336607.14999999997</v>
          </cell>
          <cell r="AR132">
            <v>0</v>
          </cell>
          <cell r="AS132">
            <v>336607.14999999997</v>
          </cell>
          <cell r="AT132">
            <v>0</v>
          </cell>
          <cell r="AU132">
            <v>336607.14999999997</v>
          </cell>
          <cell r="BZ132" t="str">
            <v>WRWT25850/WRWT25850</v>
          </cell>
          <cell r="CA132">
            <v>25432.540222222222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MK68-001205</v>
          </cell>
          <cell r="C133">
            <v>45933</v>
          </cell>
          <cell r="E133" t="str">
            <v>บจก.เอพีเอ็ม อะโกร</v>
          </cell>
          <cell r="F133" t="str">
            <v>นีโอ พี4(เอส)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3000</v>
          </cell>
          <cell r="AM133"/>
          <cell r="AN133">
            <v>3150</v>
          </cell>
          <cell r="AO133" t="str">
            <v>WSWT2025800SM</v>
          </cell>
          <cell r="AQ133">
            <v>3310.89</v>
          </cell>
          <cell r="AR133">
            <v>3310.89</v>
          </cell>
          <cell r="AS133">
            <v>0</v>
          </cell>
          <cell r="AT133">
            <v>3310.89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MK68-001124</v>
          </cell>
          <cell r="C134">
            <v>45919</v>
          </cell>
          <cell r="E134" t="str">
            <v>บจก.อินเทคค์ โกลบอล</v>
          </cell>
          <cell r="F134" t="str">
            <v>เพอเฟคค์ 916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จับจีบ4"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1172</v>
          </cell>
          <cell r="AB134">
            <v>0</v>
          </cell>
          <cell r="AC134">
            <v>0</v>
          </cell>
          <cell r="AD134">
            <v>0</v>
          </cell>
          <cell r="AG134" t="str">
            <v>4/10   10/10</v>
          </cell>
          <cell r="AI134"/>
          <cell r="AJ134">
            <v>0</v>
          </cell>
          <cell r="AL134">
            <v>1172</v>
          </cell>
          <cell r="AM134">
            <v>21290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MK68-001158</v>
          </cell>
          <cell r="C135">
            <v>45923</v>
          </cell>
          <cell r="E135" t="str">
            <v>บจก.เอสพีเอ็ม อาหารสัตว์</v>
          </cell>
          <cell r="F135" t="str">
            <v>SW 441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13000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13000</v>
          </cell>
          <cell r="AM135"/>
          <cell r="AN135">
            <v>13650</v>
          </cell>
          <cell r="AO135" t="str">
            <v>WSWT2025800SM</v>
          </cell>
          <cell r="AQ135">
            <v>14347.189999999999</v>
          </cell>
          <cell r="AR135">
            <v>14347.189999999999</v>
          </cell>
          <cell r="AS135">
            <v>0</v>
          </cell>
          <cell r="AT135">
            <v>14347.189999999999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 </v>
          </cell>
          <cell r="EG135"/>
          <cell r="EH135"/>
          <cell r="EI135"/>
        </row>
        <row r="136">
          <cell r="B136" t="str">
            <v>MK68-000990</v>
          </cell>
          <cell r="C136">
            <v>45877</v>
          </cell>
          <cell r="E136" t="str">
            <v>บจก.เอสพีเอ็ม อาหารสัตว์</v>
          </cell>
          <cell r="F136" t="str">
            <v>SW 441 PLUS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3500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1217</v>
          </cell>
          <cell r="AL136">
            <v>2283</v>
          </cell>
          <cell r="AM136">
            <v>0</v>
          </cell>
          <cell r="AN136">
            <v>2397.15</v>
          </cell>
          <cell r="AO136" t="str">
            <v>WSWT2025800SM</v>
          </cell>
          <cell r="AQ136">
            <v>2519.5872899999999</v>
          </cell>
          <cell r="AR136">
            <v>2519.5872899999999</v>
          </cell>
          <cell r="AS136">
            <v>0</v>
          </cell>
          <cell r="AT136">
            <v>2519.5872899999999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MK68-000673</v>
          </cell>
          <cell r="C137">
            <v>45796</v>
          </cell>
          <cell r="E137" t="str">
            <v>บจก.อินเทคค์ โกลบอล</v>
          </cell>
          <cell r="F137" t="str">
            <v>เพอเฟคค์ 902</v>
          </cell>
          <cell r="G137">
            <v>20</v>
          </cell>
          <cell r="H137">
            <v>36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302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363</v>
          </cell>
          <cell r="AL137">
            <v>0</v>
          </cell>
          <cell r="AM137">
            <v>5300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MK68-000093</v>
          </cell>
          <cell r="C138">
            <v>45674</v>
          </cell>
          <cell r="E138" t="str">
            <v>บจก.อินเทคค์ โกลบอล</v>
          </cell>
          <cell r="F138" t="str">
            <v>เฟิร์สคลาส 902</v>
          </cell>
          <cell r="G138">
            <v>20</v>
          </cell>
          <cell r="H138">
            <v>35</v>
          </cell>
          <cell r="I138" t="str">
            <v>ขาว</v>
          </cell>
          <cell r="J138" t="str">
            <v>ด้าน</v>
          </cell>
          <cell r="L138">
            <v>97</v>
          </cell>
          <cell r="M138" t="str">
            <v>±</v>
          </cell>
          <cell r="N138">
            <v>5</v>
          </cell>
          <cell r="R138" t="str">
            <v>จับจีบ4"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152</v>
          </cell>
          <cell r="AB138">
            <v>0</v>
          </cell>
          <cell r="AC138">
            <v>0</v>
          </cell>
          <cell r="AD138">
            <v>0</v>
          </cell>
          <cell r="AG138" t="str">
            <v>ลบสี 5040</v>
          </cell>
          <cell r="AI138">
            <v>5987</v>
          </cell>
          <cell r="AJ138">
            <v>0</v>
          </cell>
          <cell r="AL138">
            <v>152</v>
          </cell>
          <cell r="AM138">
            <v>6000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MK67-001532</v>
          </cell>
          <cell r="C139">
            <v>45611</v>
          </cell>
          <cell r="E139" t="str">
            <v>บจก.อินเทคค์ โกลบอล</v>
          </cell>
          <cell r="F139" t="str">
            <v>เฟิร์สช้อย 903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117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117</v>
          </cell>
          <cell r="AM139">
            <v>10065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MK67-001153</v>
          </cell>
          <cell r="C140">
            <v>45523</v>
          </cell>
          <cell r="E140" t="str">
            <v>บจก.อินเทคค์ โกลบอล</v>
          </cell>
          <cell r="F140" t="str">
            <v>สุบรรณ 777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1260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1260</v>
          </cell>
          <cell r="AM140">
            <v>11095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MK68-001105</v>
          </cell>
          <cell r="C141">
            <v>45911</v>
          </cell>
          <cell r="E141" t="str">
            <v>บจก.เอพีเอ็ม อะโกร</v>
          </cell>
          <cell r="F141" t="str">
            <v>ฟีล-กู๊ด พี6</v>
          </cell>
          <cell r="G141">
            <v>20</v>
          </cell>
          <cell r="H141">
            <v>38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2477</v>
          </cell>
          <cell r="AL141">
            <v>523</v>
          </cell>
          <cell r="AM141">
            <v>8465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MK68-001086</v>
          </cell>
          <cell r="C142">
            <v>45908</v>
          </cell>
          <cell r="E142" t="str">
            <v>บจก.เอ.เจ.ฟาร์ม่าแล็บ</v>
          </cell>
          <cell r="F142" t="str">
            <v>เบส-มิน</v>
          </cell>
          <cell r="G142">
            <v>20</v>
          </cell>
          <cell r="H142">
            <v>34</v>
          </cell>
          <cell r="I142" t="str">
            <v>ขาว</v>
          </cell>
          <cell r="J142" t="str">
            <v>ใส</v>
          </cell>
          <cell r="L142">
            <v>95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500กระสอบ</v>
          </cell>
          <cell r="AA142">
            <v>4000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4000</v>
          </cell>
          <cell r="AL142">
            <v>0</v>
          </cell>
          <cell r="AM142">
            <v>4060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MK68-001086</v>
          </cell>
          <cell r="C143">
            <v>45908</v>
          </cell>
          <cell r="E143" t="str">
            <v>บจก.เอ.เจ.ฟาร์ม่าแล็บ</v>
          </cell>
          <cell r="F143" t="str">
            <v>เวท-มิน</v>
          </cell>
          <cell r="G143">
            <v>20</v>
          </cell>
          <cell r="H143">
            <v>34</v>
          </cell>
          <cell r="I143" t="str">
            <v>ขาว</v>
          </cell>
          <cell r="J143" t="str">
            <v>ใส</v>
          </cell>
          <cell r="L143">
            <v>95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รอส่ง</v>
          </cell>
          <cell r="Z143" t="str">
            <v>500กระสอบ</v>
          </cell>
          <cell r="AA143">
            <v>4000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4000</v>
          </cell>
          <cell r="AL143">
            <v>0</v>
          </cell>
          <cell r="AM143">
            <v>4060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รอส่ง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MK68-000694</v>
          </cell>
          <cell r="C144">
            <v>45799</v>
          </cell>
          <cell r="E144" t="str">
            <v>บจก.เอ.เจ.ฟาร์ม่าแล็บ</v>
          </cell>
          <cell r="F144" t="str">
            <v>เบส-มิน</v>
          </cell>
          <cell r="G144">
            <v>20</v>
          </cell>
          <cell r="H144">
            <v>34</v>
          </cell>
          <cell r="I144" t="str">
            <v>ขาว</v>
          </cell>
          <cell r="J144" t="str">
            <v>ใส</v>
          </cell>
          <cell r="L144">
            <v>95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รอส่ง</v>
          </cell>
          <cell r="Z144" t="str">
            <v>500กระสอบ</v>
          </cell>
          <cell r="AA144">
            <v>4000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ห้ามขาด-ห้ามเกิน</v>
          </cell>
          <cell r="AJ144">
            <v>3975</v>
          </cell>
          <cell r="AL144">
            <v>25</v>
          </cell>
          <cell r="AM144">
            <v>4140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MK68-000694</v>
          </cell>
          <cell r="C145">
            <v>45799</v>
          </cell>
          <cell r="E145" t="str">
            <v>บจก.เอ.เจ.ฟาร์ม่าแล็บ</v>
          </cell>
          <cell r="F145" t="str">
            <v>เวท-มิน</v>
          </cell>
          <cell r="G145">
            <v>20</v>
          </cell>
          <cell r="H145">
            <v>34</v>
          </cell>
          <cell r="I145" t="str">
            <v>ขาว</v>
          </cell>
          <cell r="J145" t="str">
            <v>ใส</v>
          </cell>
          <cell r="L145">
            <v>95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</v>
          </cell>
          <cell r="AA145">
            <v>4000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ห้ามขาด-ห้ามเกิน</v>
          </cell>
          <cell r="AJ145">
            <v>4056</v>
          </cell>
          <cell r="AL145">
            <v>0</v>
          </cell>
          <cell r="AM145">
            <v>4404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MK67-001236</v>
          </cell>
          <cell r="C146">
            <v>45541</v>
          </cell>
          <cell r="E146" t="str">
            <v>บจก.เอพีเอ็ม อะโกร</v>
          </cell>
          <cell r="F146" t="str">
            <v>ยูฟีด รวมไก่ วัว</v>
          </cell>
          <cell r="G146">
            <v>20</v>
          </cell>
          <cell r="H146">
            <v>40</v>
          </cell>
          <cell r="I146" t="str">
            <v>ขาว</v>
          </cell>
          <cell r="J146" t="str">
            <v>ด้าน</v>
          </cell>
          <cell r="L146">
            <v>108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500กระสอบแบน</v>
          </cell>
          <cell r="AA146">
            <v>3000</v>
          </cell>
          <cell r="AB146">
            <v>0</v>
          </cell>
          <cell r="AC146">
            <v>0</v>
          </cell>
          <cell r="AD146">
            <v>0</v>
          </cell>
          <cell r="AG146" t="str">
            <v>ลูกค้าต้องการเคลือบใส แต่เปิดมาเคลือบด้าน</v>
          </cell>
          <cell r="AI146" t="str">
            <v>ลูกค้าสั่งผิดเอาไปส่งเดือน10</v>
          </cell>
          <cell r="AJ146">
            <v>3318</v>
          </cell>
          <cell r="AL146">
            <v>0</v>
          </cell>
          <cell r="AM146"/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/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20</v>
          </cell>
          <cell r="H147">
            <v>38</v>
          </cell>
          <cell r="I147"/>
          <cell r="J147"/>
          <cell r="L147">
            <v>84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WSWT2025800SM</v>
          </cell>
          <cell r="AQ147">
            <v>656445.85754</v>
          </cell>
          <cell r="AR147">
            <v>124656.85253999999</v>
          </cell>
          <cell r="AS147">
            <v>531789.005</v>
          </cell>
          <cell r="AT147">
            <v>77200.762539999982</v>
          </cell>
          <cell r="AU147">
            <v>579245.09499999997</v>
          </cell>
          <cell r="BZ147" t="str">
            <v>WRWT25850/WRWT25850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>
            <v>0</v>
          </cell>
          <cell r="EI147">
            <v>0</v>
          </cell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>
            <v>21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45968</v>
          </cell>
          <cell r="Z148" t="str">
            <v xml:space="preserve">300กระสอบแบนเต็มใบ </v>
          </cell>
          <cell r="AA148">
            <v>2500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2700</v>
          </cell>
          <cell r="AL148">
            <v>0</v>
          </cell>
          <cell r="AM148">
            <v>2687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45968</v>
          </cell>
          <cell r="DP148">
            <v>45963</v>
          </cell>
          <cell r="DQ148"/>
          <cell r="DR148">
            <v>45959</v>
          </cell>
          <cell r="DS148">
            <v>45966</v>
          </cell>
          <cell r="DT148">
            <v>45967</v>
          </cell>
          <cell r="DU148">
            <v>45967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>
            <v>935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45968</v>
          </cell>
          <cell r="Z149" t="str">
            <v xml:space="preserve">300กระสอบแบนเต็มใบ </v>
          </cell>
          <cell r="AA149">
            <v>5000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5584</v>
          </cell>
          <cell r="AL149">
            <v>0</v>
          </cell>
          <cell r="AM149">
            <v>5200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45968</v>
          </cell>
          <cell r="DP149">
            <v>45963</v>
          </cell>
          <cell r="DQ149"/>
          <cell r="DR149">
            <v>45959</v>
          </cell>
          <cell r="DS149">
            <v>45966</v>
          </cell>
          <cell r="DT149">
            <v>45967</v>
          </cell>
          <cell r="DU149">
            <v>45967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 t="str">
            <v>935 เอ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45968</v>
          </cell>
          <cell r="Z150" t="str">
            <v xml:space="preserve">300กระสอบแบนเต็มใบ 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10000</v>
          </cell>
          <cell r="AL150">
            <v>0</v>
          </cell>
          <cell r="AM150">
            <v>10200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45968</v>
          </cell>
          <cell r="DP150">
            <v>45963</v>
          </cell>
          <cell r="DQ150"/>
          <cell r="DR150">
            <v>45959</v>
          </cell>
          <cell r="DS150">
            <v>45966</v>
          </cell>
          <cell r="DT150">
            <v>45967</v>
          </cell>
          <cell r="DU150">
            <v>45967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915 เอ็ม</v>
          </cell>
          <cell r="G151">
            <v>20</v>
          </cell>
          <cell r="H151">
            <v>39</v>
          </cell>
          <cell r="I151" t="str">
            <v>ขาว</v>
          </cell>
          <cell r="J151"/>
          <cell r="L151">
            <v>84</v>
          </cell>
          <cell r="M151" t="str">
            <v>+</v>
          </cell>
          <cell r="N151"/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45971</v>
          </cell>
          <cell r="Z151" t="str">
            <v xml:space="preserve">300กระสอบแบนเต็มใบ </v>
          </cell>
          <cell r="AA151">
            <v>10000</v>
          </cell>
          <cell r="AB151">
            <v>0</v>
          </cell>
          <cell r="AC151">
            <v>0</v>
          </cell>
          <cell r="AD151">
            <v>0</v>
          </cell>
          <cell r="AG151" t="str">
            <v>เย็น8</v>
          </cell>
          <cell r="AI151"/>
          <cell r="AJ151">
            <v>0</v>
          </cell>
          <cell r="AL151">
            <v>10000</v>
          </cell>
          <cell r="AM151"/>
          <cell r="AN151">
            <v>10500</v>
          </cell>
          <cell r="AO151" t="str">
            <v>WSWT2025850</v>
          </cell>
          <cell r="AQ151">
            <v>11315.7</v>
          </cell>
          <cell r="AR151">
            <v>11315.7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45971</v>
          </cell>
          <cell r="DP151">
            <v>45966</v>
          </cell>
          <cell r="DQ151"/>
          <cell r="DR151">
            <v>45962</v>
          </cell>
          <cell r="DS151">
            <v>45969</v>
          </cell>
          <cell r="DT151">
            <v>45970</v>
          </cell>
          <cell r="DU151">
            <v>45970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915 พี</v>
          </cell>
          <cell r="G152">
            <v>20</v>
          </cell>
          <cell r="H152">
            <v>39</v>
          </cell>
          <cell r="I152" t="str">
            <v>ขาว</v>
          </cell>
          <cell r="J152"/>
          <cell r="L152">
            <v>84</v>
          </cell>
          <cell r="M152" t="str">
            <v>+</v>
          </cell>
          <cell r="N152"/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45968</v>
          </cell>
          <cell r="Z152" t="str">
            <v xml:space="preserve">300กระสอบแบนเต็มใบ </v>
          </cell>
          <cell r="AA152">
            <v>7500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4188</v>
          </cell>
          <cell r="AL152">
            <v>3312</v>
          </cell>
          <cell r="AM152">
            <v>5997</v>
          </cell>
          <cell r="AN152">
            <v>1578.15</v>
          </cell>
          <cell r="AO152" t="str">
            <v>WSWT2025850</v>
          </cell>
          <cell r="AQ152">
            <v>1785.7871955000003</v>
          </cell>
          <cell r="AR152">
            <v>1785.7871955000003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45968</v>
          </cell>
          <cell r="DP152">
            <v>45963</v>
          </cell>
          <cell r="DQ152"/>
          <cell r="DR152">
            <v>45959</v>
          </cell>
          <cell r="DS152">
            <v>45966</v>
          </cell>
          <cell r="DT152">
            <v>45967</v>
          </cell>
          <cell r="DU152">
            <v>45967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954 แอล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45968</v>
          </cell>
          <cell r="Z153" t="str">
            <v xml:space="preserve">300กระสอบแบนเต็มใบ </v>
          </cell>
          <cell r="AA153">
            <v>2500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2500</v>
          </cell>
          <cell r="AL153">
            <v>0</v>
          </cell>
          <cell r="AM153">
            <v>2600</v>
          </cell>
          <cell r="AN153">
            <v>0</v>
          </cell>
          <cell r="AO153" t="str">
            <v>WSWT2025850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45968</v>
          </cell>
          <cell r="DP153">
            <v>45963</v>
          </cell>
          <cell r="DQ153"/>
          <cell r="DR153">
            <v>45959</v>
          </cell>
          <cell r="DS153">
            <v>45966</v>
          </cell>
          <cell r="DT153">
            <v>45967</v>
          </cell>
          <cell r="DU153">
            <v>45967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>
            <v>959</v>
          </cell>
          <cell r="G154">
            <v>20</v>
          </cell>
          <cell r="H154">
            <v>38</v>
          </cell>
          <cell r="I154" t="str">
            <v>ขาว</v>
          </cell>
          <cell r="J154"/>
          <cell r="L154">
            <v>82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45968</v>
          </cell>
          <cell r="Z154" t="str">
            <v xml:space="preserve">300กระสอบแบนเต็มใบ </v>
          </cell>
          <cell r="AA154">
            <v>2500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2500</v>
          </cell>
          <cell r="AL154">
            <v>0</v>
          </cell>
          <cell r="AM154">
            <v>2500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45968</v>
          </cell>
          <cell r="DP154">
            <v>45963</v>
          </cell>
          <cell r="DQ154"/>
          <cell r="DR154">
            <v>45959</v>
          </cell>
          <cell r="DS154">
            <v>45966</v>
          </cell>
          <cell r="DT154">
            <v>45967</v>
          </cell>
          <cell r="DU154">
            <v>45967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แถบส้ม</v>
          </cell>
          <cell r="G155">
            <v>20</v>
          </cell>
          <cell r="H155">
            <v>38</v>
          </cell>
          <cell r="I155" t="str">
            <v>ขาว</v>
          </cell>
          <cell r="J155"/>
          <cell r="L155">
            <v>82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45971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5000</v>
          </cell>
          <cell r="AL155">
            <v>0</v>
          </cell>
          <cell r="AM155">
            <v>5140</v>
          </cell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45971</v>
          </cell>
          <cell r="DP155">
            <v>45966</v>
          </cell>
          <cell r="DQ155"/>
          <cell r="DR155">
            <v>45962</v>
          </cell>
          <cell r="DS155">
            <v>45969</v>
          </cell>
          <cell r="DT155">
            <v>45970</v>
          </cell>
          <cell r="DU155">
            <v>45970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935 เอ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45971</v>
          </cell>
          <cell r="Z156" t="str">
            <v xml:space="preserve">300กระสอบแบนเต็มใบ 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5000</v>
          </cell>
          <cell r="AL156">
            <v>0</v>
          </cell>
          <cell r="AM156">
            <v>5100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45971</v>
          </cell>
          <cell r="DP156">
            <v>45966</v>
          </cell>
          <cell r="DQ156"/>
          <cell r="DR156">
            <v>45962</v>
          </cell>
          <cell r="DS156">
            <v>45969</v>
          </cell>
          <cell r="DT156">
            <v>45970</v>
          </cell>
          <cell r="DU156">
            <v>45970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>
            <v>932</v>
          </cell>
          <cell r="G157">
            <v>20</v>
          </cell>
          <cell r="H157">
            <v>38</v>
          </cell>
          <cell r="I157" t="str">
            <v>ขาว</v>
          </cell>
          <cell r="J157"/>
          <cell r="L157">
            <v>82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45971</v>
          </cell>
          <cell r="Z157" t="str">
            <v xml:space="preserve">300กระสอบแบนเต็มใบ </v>
          </cell>
          <cell r="AA157">
            <v>2500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2500</v>
          </cell>
          <cell r="AL157">
            <v>0</v>
          </cell>
          <cell r="AM157">
            <v>2550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45971</v>
          </cell>
          <cell r="DP157">
            <v>45966</v>
          </cell>
          <cell r="DQ157"/>
          <cell r="DR157">
            <v>45962</v>
          </cell>
          <cell r="DS157">
            <v>45969</v>
          </cell>
          <cell r="DT157">
            <v>45970</v>
          </cell>
          <cell r="DU157">
            <v>45970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935 เอ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45971</v>
          </cell>
          <cell r="Z158" t="str">
            <v xml:space="preserve">300กระสอบแบนเต็มใบ 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5000</v>
          </cell>
          <cell r="AL158">
            <v>0</v>
          </cell>
          <cell r="AM158">
            <v>5100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45971</v>
          </cell>
          <cell r="DP158">
            <v>45966</v>
          </cell>
          <cell r="DQ158"/>
          <cell r="DR158">
            <v>45962</v>
          </cell>
          <cell r="DS158">
            <v>45969</v>
          </cell>
          <cell r="DT158">
            <v>45970</v>
          </cell>
          <cell r="DU158">
            <v>45970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932</v>
          </cell>
          <cell r="G159">
            <v>20</v>
          </cell>
          <cell r="H159">
            <v>38</v>
          </cell>
          <cell r="I159" t="str">
            <v>ขาว</v>
          </cell>
          <cell r="J159"/>
          <cell r="L159">
            <v>82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45971</v>
          </cell>
          <cell r="Z159" t="str">
            <v xml:space="preserve">300กระสอบแบนเต็มใบ </v>
          </cell>
          <cell r="AA159">
            <v>2500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1915</v>
          </cell>
          <cell r="AL159">
            <v>585</v>
          </cell>
          <cell r="AM159">
            <v>2550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45971</v>
          </cell>
          <cell r="DP159">
            <v>45966</v>
          </cell>
          <cell r="DQ159"/>
          <cell r="DR159">
            <v>45962</v>
          </cell>
          <cell r="DS159">
            <v>45969</v>
          </cell>
          <cell r="DT159">
            <v>45970</v>
          </cell>
          <cell r="DU159">
            <v>45970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935 แอล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45971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5000</v>
          </cell>
          <cell r="AL160">
            <v>0</v>
          </cell>
          <cell r="AM160">
            <v>5100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45971</v>
          </cell>
          <cell r="DP160">
            <v>45966</v>
          </cell>
          <cell r="DQ160"/>
          <cell r="DR160">
            <v>45962</v>
          </cell>
          <cell r="DS160">
            <v>45969</v>
          </cell>
          <cell r="DT160">
            <v>45970</v>
          </cell>
          <cell r="DU160">
            <v>45970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935 เอ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45971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5000</v>
          </cell>
          <cell r="AL161">
            <v>0</v>
          </cell>
          <cell r="AM161">
            <v>5050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45971</v>
          </cell>
          <cell r="DP161">
            <v>45966</v>
          </cell>
          <cell r="DQ161"/>
          <cell r="DR161">
            <v>45962</v>
          </cell>
          <cell r="DS161">
            <v>45969</v>
          </cell>
          <cell r="DT161">
            <v>45970</v>
          </cell>
          <cell r="DU161">
            <v>45970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เอ็ม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ไม่</v>
          </cell>
          <cell r="T162" t="str">
            <v>ไม่สวมถุงใน</v>
          </cell>
          <cell r="U162"/>
          <cell r="V162"/>
          <cell r="X162">
            <v>45972</v>
          </cell>
          <cell r="Z162" t="str">
            <v xml:space="preserve">300กระสอบแบนเต็มใบ 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10000</v>
          </cell>
          <cell r="AM162"/>
          <cell r="AN162">
            <v>10500</v>
          </cell>
          <cell r="AO162" t="str">
            <v>WSWT2025850</v>
          </cell>
          <cell r="AQ162">
            <v>11315.7</v>
          </cell>
          <cell r="AR162">
            <v>11315.7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45972</v>
          </cell>
          <cell r="DP162">
            <v>45967</v>
          </cell>
          <cell r="DQ162"/>
          <cell r="DR162">
            <v>45963</v>
          </cell>
          <cell r="DS162">
            <v>45970</v>
          </cell>
          <cell r="DT162">
            <v>45971</v>
          </cell>
          <cell r="DU162">
            <v>45971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915 พี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45971</v>
          </cell>
          <cell r="Z163" t="str">
            <v xml:space="preserve">300กระสอบแบนเต็มใบ </v>
          </cell>
          <cell r="AA163">
            <v>15000</v>
          </cell>
          <cell r="AB163">
            <v>0</v>
          </cell>
          <cell r="AC163">
            <v>0</v>
          </cell>
          <cell r="AD163">
            <v>0</v>
          </cell>
          <cell r="AG163" t="str">
            <v>เย็น8</v>
          </cell>
          <cell r="AI163"/>
          <cell r="AJ163">
            <v>0</v>
          </cell>
          <cell r="AL163">
            <v>15000</v>
          </cell>
          <cell r="AM163"/>
          <cell r="AN163">
            <v>15750</v>
          </cell>
          <cell r="AO163" t="str">
            <v>WSWT2025850</v>
          </cell>
          <cell r="AQ163">
            <v>16973.550000000003</v>
          </cell>
          <cell r="AR163">
            <v>3681</v>
          </cell>
          <cell r="AS163">
            <v>13292.550000000003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1047.1575500000004</v>
          </cell>
          <cell r="DL163" t="str">
            <v>P7</v>
          </cell>
          <cell r="DM163">
            <v>2</v>
          </cell>
          <cell r="DN163">
            <v>45971</v>
          </cell>
          <cell r="DP163">
            <v>45966</v>
          </cell>
          <cell r="DQ163"/>
          <cell r="DR163">
            <v>45962</v>
          </cell>
          <cell r="DS163">
            <v>45969</v>
          </cell>
          <cell r="DT163">
            <v>45970</v>
          </cell>
          <cell r="DU163">
            <v>45970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ไอฟีดเป็ดไข่เบอร์ 5 เอ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45971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2026</v>
          </cell>
          <cell r="AL164">
            <v>474</v>
          </cell>
          <cell r="AM164">
            <v>2550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45971</v>
          </cell>
          <cell r="DP164">
            <v>45966</v>
          </cell>
          <cell r="DQ164"/>
          <cell r="DR164">
            <v>45962</v>
          </cell>
          <cell r="DS164">
            <v>45969</v>
          </cell>
          <cell r="DT164">
            <v>45970</v>
          </cell>
          <cell r="DU164">
            <v>45970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>
            <v>21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45972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5100</v>
          </cell>
          <cell r="AL165">
            <v>0</v>
          </cell>
          <cell r="AM165">
            <v>5373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45972</v>
          </cell>
          <cell r="DP165">
            <v>45967</v>
          </cell>
          <cell r="DQ165"/>
          <cell r="DR165">
            <v>45963</v>
          </cell>
          <cell r="DS165">
            <v>45970</v>
          </cell>
          <cell r="DT165">
            <v>45971</v>
          </cell>
          <cell r="DU165">
            <v>45971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>
            <v>931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45971</v>
          </cell>
          <cell r="Z166" t="str">
            <v xml:space="preserve">300กระสอบแบนเต็มใบ </v>
          </cell>
          <cell r="AA166">
            <v>2500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2500</v>
          </cell>
          <cell r="AL166">
            <v>0</v>
          </cell>
          <cell r="AM166">
            <v>2555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45971</v>
          </cell>
          <cell r="DP166">
            <v>45966</v>
          </cell>
          <cell r="DQ166"/>
          <cell r="DR166">
            <v>45962</v>
          </cell>
          <cell r="DS166">
            <v>45969</v>
          </cell>
          <cell r="DT166">
            <v>45970</v>
          </cell>
          <cell r="DU166">
            <v>45970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>
            <v>935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45972</v>
          </cell>
          <cell r="Z167" t="str">
            <v xml:space="preserve">300กระสอบแบนเต็มใบ 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10000</v>
          </cell>
          <cell r="AM167">
            <v>0</v>
          </cell>
          <cell r="AN167">
            <v>10500</v>
          </cell>
          <cell r="AO167" t="str">
            <v>WSWT2025850</v>
          </cell>
          <cell r="AQ167">
            <v>10756.900000000001</v>
          </cell>
          <cell r="AR167">
            <v>0</v>
          </cell>
          <cell r="AS167">
            <v>10756.900000000001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847.40467777777781</v>
          </cell>
          <cell r="DL167" t="str">
            <v>P7</v>
          </cell>
          <cell r="DM167">
            <v>2</v>
          </cell>
          <cell r="DN167">
            <v>45972</v>
          </cell>
          <cell r="DP167">
            <v>45967</v>
          </cell>
          <cell r="DQ167"/>
          <cell r="DR167">
            <v>45963</v>
          </cell>
          <cell r="DS167">
            <v>45970</v>
          </cell>
          <cell r="DT167">
            <v>45971</v>
          </cell>
          <cell r="DU167">
            <v>45971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935 เอ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45972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5000</v>
          </cell>
          <cell r="AL168">
            <v>0</v>
          </cell>
          <cell r="AM168">
            <v>5050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45972</v>
          </cell>
          <cell r="DP168">
            <v>45967</v>
          </cell>
          <cell r="DQ168"/>
          <cell r="DR168">
            <v>45963</v>
          </cell>
          <cell r="DS168">
            <v>45970</v>
          </cell>
          <cell r="DT168">
            <v>45971</v>
          </cell>
          <cell r="DU168">
            <v>45971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ไก่ไข่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45973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>
            <v>0</v>
          </cell>
          <cell r="AN169">
            <v>5250</v>
          </cell>
          <cell r="AO169" t="str">
            <v>WSWT2025850</v>
          </cell>
          <cell r="AQ169">
            <v>5657.85</v>
          </cell>
          <cell r="AR169">
            <v>0</v>
          </cell>
          <cell r="AS169">
            <v>5657.85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445.71285000000012</v>
          </cell>
          <cell r="DL169" t="str">
            <v>P7</v>
          </cell>
          <cell r="DM169">
            <v>2</v>
          </cell>
          <cell r="DN169">
            <v>45973</v>
          </cell>
          <cell r="DP169">
            <v>45968</v>
          </cell>
          <cell r="DQ169"/>
          <cell r="DR169">
            <v>45964</v>
          </cell>
          <cell r="DS169">
            <v>45971</v>
          </cell>
          <cell r="DT169">
            <v>45972</v>
          </cell>
          <cell r="DU169">
            <v>45972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เป็ด</v>
          </cell>
          <cell r="G170">
            <v>20</v>
          </cell>
          <cell r="H170">
            <v>38</v>
          </cell>
          <cell r="I170" t="str">
            <v>ขาว</v>
          </cell>
          <cell r="J170"/>
          <cell r="L170">
            <v>82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45975</v>
          </cell>
          <cell r="Z170" t="str">
            <v xml:space="preserve">300กระสอบแบนเต็มใบ </v>
          </cell>
          <cell r="AA170">
            <v>3500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3500</v>
          </cell>
          <cell r="AM170">
            <v>0</v>
          </cell>
          <cell r="AN170">
            <v>3675</v>
          </cell>
          <cell r="AO170" t="str">
            <v>WSWT2025850</v>
          </cell>
          <cell r="AQ170">
            <v>3862.7049999999999</v>
          </cell>
          <cell r="AR170">
            <v>0</v>
          </cell>
          <cell r="AS170">
            <v>3862.7049999999999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304.29531611111116</v>
          </cell>
          <cell r="DL170" t="str">
            <v>P7</v>
          </cell>
          <cell r="DM170">
            <v>2</v>
          </cell>
          <cell r="DN170">
            <v>45975</v>
          </cell>
          <cell r="DP170">
            <v>45970</v>
          </cell>
          <cell r="DQ170"/>
          <cell r="DR170">
            <v>45966</v>
          </cell>
          <cell r="DS170">
            <v>45973</v>
          </cell>
          <cell r="DT170">
            <v>45974</v>
          </cell>
          <cell r="DU170">
            <v>45974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ไอฟีดไก่ไข่เบอร์ 5 เอ็ม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45974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2500</v>
          </cell>
          <cell r="AL171">
            <v>0</v>
          </cell>
          <cell r="AM171">
            <v>2600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45974</v>
          </cell>
          <cell r="DP171">
            <v>45969</v>
          </cell>
          <cell r="DQ171"/>
          <cell r="DR171">
            <v>45965</v>
          </cell>
          <cell r="DS171">
            <v>45972</v>
          </cell>
          <cell r="DT171">
            <v>45973</v>
          </cell>
          <cell r="DU171">
            <v>45973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ไอฟีดไก่ไข่เบอร์ 5 เอ็ม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45974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2500</v>
          </cell>
          <cell r="AL172">
            <v>0</v>
          </cell>
          <cell r="AM172">
            <v>2600</v>
          </cell>
          <cell r="AN172">
            <v>0</v>
          </cell>
          <cell r="AO172" t="str">
            <v>WSWT2025850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45974</v>
          </cell>
          <cell r="DP172">
            <v>45969</v>
          </cell>
          <cell r="DQ172"/>
          <cell r="DR172">
            <v>45965</v>
          </cell>
          <cell r="DS172">
            <v>45972</v>
          </cell>
          <cell r="DT172">
            <v>45973</v>
          </cell>
          <cell r="DU172">
            <v>45973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ไก่เนื้อ เบอร์1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45974</v>
          </cell>
          <cell r="Z173" t="str">
            <v xml:space="preserve">300กระสอบแบนเต็มใบ </v>
          </cell>
          <cell r="AA173">
            <v>2500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2500</v>
          </cell>
          <cell r="AM173">
            <v>2550</v>
          </cell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45974</v>
          </cell>
          <cell r="DP173">
            <v>45969</v>
          </cell>
          <cell r="DQ173"/>
          <cell r="DR173">
            <v>45965</v>
          </cell>
          <cell r="DS173">
            <v>45972</v>
          </cell>
          <cell r="DT173">
            <v>45973</v>
          </cell>
          <cell r="DU173">
            <v>45973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45975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>
            <v>0</v>
          </cell>
          <cell r="AN174">
            <v>5250</v>
          </cell>
          <cell r="AO174" t="str">
            <v>WSWT2025850</v>
          </cell>
          <cell r="AQ174">
            <v>5378.4500000000007</v>
          </cell>
          <cell r="AR174">
            <v>0</v>
          </cell>
          <cell r="AS174">
            <v>5378.4500000000007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423.7023388888889</v>
          </cell>
          <cell r="DL174" t="str">
            <v>P7</v>
          </cell>
          <cell r="DM174">
            <v>2</v>
          </cell>
          <cell r="DN174">
            <v>45975</v>
          </cell>
          <cell r="DP174">
            <v>45970</v>
          </cell>
          <cell r="DQ174"/>
          <cell r="DR174">
            <v>45966</v>
          </cell>
          <cell r="DS174">
            <v>45973</v>
          </cell>
          <cell r="DT174">
            <v>45974</v>
          </cell>
          <cell r="DU174">
            <v>45974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>
            <v>331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45971</v>
          </cell>
          <cell r="Z175" t="str">
            <v xml:space="preserve">300กระสอบแบนเต็มใบ 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2500</v>
          </cell>
          <cell r="AM175"/>
          <cell r="AN175">
            <v>2625</v>
          </cell>
          <cell r="AO175" t="str">
            <v>WSWT2025850</v>
          </cell>
          <cell r="AQ175">
            <v>2828.9250000000002</v>
          </cell>
          <cell r="AR175">
            <v>0</v>
          </cell>
          <cell r="AS175">
            <v>2828.9250000000002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222.85642500000006</v>
          </cell>
          <cell r="DL175" t="str">
            <v>P7</v>
          </cell>
          <cell r="DM175">
            <v>2</v>
          </cell>
          <cell r="DN175">
            <v>45971</v>
          </cell>
          <cell r="DP175">
            <v>45966</v>
          </cell>
          <cell r="DQ175"/>
          <cell r="DR175">
            <v>45962</v>
          </cell>
          <cell r="DS175">
            <v>45969</v>
          </cell>
          <cell r="DT175">
            <v>45970</v>
          </cell>
          <cell r="DU175">
            <v>45970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952 เอส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45974</v>
          </cell>
          <cell r="Z176" t="str">
            <v xml:space="preserve">300กระสอบแบนเต็มใบ </v>
          </cell>
          <cell r="AA176">
            <v>2500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2500</v>
          </cell>
          <cell r="AL176">
            <v>0</v>
          </cell>
          <cell r="AM176">
            <v>2575</v>
          </cell>
          <cell r="AN176">
            <v>0</v>
          </cell>
          <cell r="AO176" t="str">
            <v>WSWT2025850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45974</v>
          </cell>
          <cell r="DP176">
            <v>45969</v>
          </cell>
          <cell r="DQ176"/>
          <cell r="DR176">
            <v>45965</v>
          </cell>
          <cell r="DS176">
            <v>45972</v>
          </cell>
          <cell r="DT176">
            <v>45973</v>
          </cell>
          <cell r="DU176">
            <v>45973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935 แอล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45975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>
            <v>0</v>
          </cell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423.7023388888889</v>
          </cell>
          <cell r="DL177" t="str">
            <v>P7</v>
          </cell>
          <cell r="DM177">
            <v>2</v>
          </cell>
          <cell r="DN177">
            <v>45975</v>
          </cell>
          <cell r="DP177">
            <v>45970</v>
          </cell>
          <cell r="DQ177"/>
          <cell r="DR177">
            <v>45966</v>
          </cell>
          <cell r="DS177">
            <v>45973</v>
          </cell>
          <cell r="DT177">
            <v>45974</v>
          </cell>
          <cell r="DU177">
            <v>45974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935 เอ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45975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5000</v>
          </cell>
          <cell r="AL178">
            <v>0</v>
          </cell>
          <cell r="AM178">
            <v>6400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45975</v>
          </cell>
          <cell r="DP178">
            <v>45970</v>
          </cell>
          <cell r="DQ178"/>
          <cell r="DR178">
            <v>45966</v>
          </cell>
          <cell r="DS178">
            <v>45973</v>
          </cell>
          <cell r="DT178">
            <v>45974</v>
          </cell>
          <cell r="DU178">
            <v>45974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แถบเขียว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45975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5000</v>
          </cell>
          <cell r="AL179">
            <v>0</v>
          </cell>
          <cell r="AM179">
            <v>5100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45975</v>
          </cell>
          <cell r="DP179">
            <v>45970</v>
          </cell>
          <cell r="DQ179"/>
          <cell r="DR179">
            <v>45966</v>
          </cell>
          <cell r="DS179">
            <v>45973</v>
          </cell>
          <cell r="DT179">
            <v>45974</v>
          </cell>
          <cell r="DU179">
            <v>45974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เอ็ม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45975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0</v>
          </cell>
          <cell r="AS180">
            <v>5657.85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445.71285000000012</v>
          </cell>
          <cell r="DL180" t="str">
            <v>P7</v>
          </cell>
          <cell r="DM180">
            <v>2</v>
          </cell>
          <cell r="DN180">
            <v>45975</v>
          </cell>
          <cell r="DP180">
            <v>45970</v>
          </cell>
          <cell r="DQ180"/>
          <cell r="DR180">
            <v>45966</v>
          </cell>
          <cell r="DS180">
            <v>45973</v>
          </cell>
          <cell r="DT180">
            <v>45974</v>
          </cell>
          <cell r="DU180">
            <v>45974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915 พี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45975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5657.85</v>
          </cell>
          <cell r="AR181">
            <v>0</v>
          </cell>
          <cell r="AS181">
            <v>5657.85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445.71285000000012</v>
          </cell>
          <cell r="DL181" t="str">
            <v>P7</v>
          </cell>
          <cell r="DM181">
            <v>2</v>
          </cell>
          <cell r="DN181">
            <v>45975</v>
          </cell>
          <cell r="DP181">
            <v>45970</v>
          </cell>
          <cell r="DQ181"/>
          <cell r="DR181">
            <v>45966</v>
          </cell>
          <cell r="DS181">
            <v>45973</v>
          </cell>
          <cell r="DT181">
            <v>45974</v>
          </cell>
          <cell r="DU181">
            <v>45974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ไก่ไข่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45978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WSWT2025850</v>
          </cell>
          <cell r="AQ182">
            <v>5657.85</v>
          </cell>
          <cell r="AR182">
            <v>0</v>
          </cell>
          <cell r="AS182">
            <v>5657.85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445.71285000000012</v>
          </cell>
          <cell r="DL182" t="str">
            <v>P7</v>
          </cell>
          <cell r="DM182">
            <v>2</v>
          </cell>
          <cell r="DN182">
            <v>45978</v>
          </cell>
          <cell r="DP182">
            <v>45973</v>
          </cell>
          <cell r="DQ182"/>
          <cell r="DR182">
            <v>45969</v>
          </cell>
          <cell r="DS182">
            <v>45976</v>
          </cell>
          <cell r="DT182">
            <v>45977</v>
          </cell>
          <cell r="DU182">
            <v>45977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935 เอ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45978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>
            <v>0</v>
          </cell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45978</v>
          </cell>
          <cell r="DP183">
            <v>45973</v>
          </cell>
          <cell r="DQ183"/>
          <cell r="DR183">
            <v>45969</v>
          </cell>
          <cell r="DS183">
            <v>45976</v>
          </cell>
          <cell r="DT183">
            <v>45977</v>
          </cell>
          <cell r="DU183">
            <v>45977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>
            <v>932</v>
          </cell>
          <cell r="G184">
            <v>20</v>
          </cell>
          <cell r="H184">
            <v>38</v>
          </cell>
          <cell r="I184" t="str">
            <v>ขาว</v>
          </cell>
          <cell r="J184"/>
          <cell r="L184">
            <v>82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45978</v>
          </cell>
          <cell r="Z184" t="str">
            <v xml:space="preserve">300กระสอบแบนเต็มใบ </v>
          </cell>
          <cell r="AA184">
            <v>2500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2500</v>
          </cell>
          <cell r="AM184">
            <v>0</v>
          </cell>
          <cell r="AN184">
            <v>2625</v>
          </cell>
          <cell r="AO184" t="str">
            <v>WSWT2025850</v>
          </cell>
          <cell r="AQ184">
            <v>2759.0749999999998</v>
          </cell>
          <cell r="AR184">
            <v>0</v>
          </cell>
          <cell r="AS184">
            <v>2759.0749999999998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217.3537972222222</v>
          </cell>
          <cell r="DL184" t="str">
            <v>P7</v>
          </cell>
          <cell r="DM184">
            <v>2</v>
          </cell>
          <cell r="DN184">
            <v>45978</v>
          </cell>
          <cell r="DP184">
            <v>45973</v>
          </cell>
          <cell r="DQ184"/>
          <cell r="DR184">
            <v>45969</v>
          </cell>
          <cell r="DS184">
            <v>45976</v>
          </cell>
          <cell r="DT184">
            <v>45977</v>
          </cell>
          <cell r="DU184">
            <v>45977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45978</v>
          </cell>
          <cell r="Z185" t="str">
            <v xml:space="preserve">300กระสอบแบนเต็มใบ 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/>
          <cell r="AN185">
            <v>10500</v>
          </cell>
          <cell r="AO185" t="str">
            <v>WSWT2025850</v>
          </cell>
          <cell r="AQ185">
            <v>11315.7</v>
          </cell>
          <cell r="AR185">
            <v>0</v>
          </cell>
          <cell r="AS185">
            <v>11315.7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891.42570000000023</v>
          </cell>
          <cell r="DL185" t="str">
            <v>P7</v>
          </cell>
          <cell r="DM185">
            <v>2</v>
          </cell>
          <cell r="DN185">
            <v>45978</v>
          </cell>
          <cell r="DP185">
            <v>45973</v>
          </cell>
          <cell r="DQ185"/>
          <cell r="DR185">
            <v>45969</v>
          </cell>
          <cell r="DS185">
            <v>45976</v>
          </cell>
          <cell r="DT185">
            <v>45977</v>
          </cell>
          <cell r="DU185">
            <v>45977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915 พี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45978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45978</v>
          </cell>
          <cell r="DP186">
            <v>45973</v>
          </cell>
          <cell r="DQ186"/>
          <cell r="DR186">
            <v>45969</v>
          </cell>
          <cell r="DS186">
            <v>45976</v>
          </cell>
          <cell r="DT186">
            <v>45977</v>
          </cell>
          <cell r="DU186">
            <v>45977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954 แอล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45978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2500</v>
          </cell>
          <cell r="AL187">
            <v>0</v>
          </cell>
          <cell r="AM187">
            <v>2600</v>
          </cell>
          <cell r="AN187">
            <v>0</v>
          </cell>
          <cell r="AO187" t="str">
            <v>WSWT2025850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45978</v>
          </cell>
          <cell r="DP187">
            <v>45973</v>
          </cell>
          <cell r="DQ187"/>
          <cell r="DR187">
            <v>45969</v>
          </cell>
          <cell r="DS187">
            <v>45976</v>
          </cell>
          <cell r="DT187">
            <v>45977</v>
          </cell>
          <cell r="DU187">
            <v>45977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953 เอส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45978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2500</v>
          </cell>
          <cell r="AM188">
            <v>0</v>
          </cell>
          <cell r="AN188">
            <v>2625</v>
          </cell>
          <cell r="AO188" t="str">
            <v>WSWT2025850</v>
          </cell>
          <cell r="AQ188">
            <v>2828.9250000000002</v>
          </cell>
          <cell r="AR188">
            <v>0</v>
          </cell>
          <cell r="AS188">
            <v>2828.9250000000002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222.85642500000006</v>
          </cell>
          <cell r="DL188" t="str">
            <v>P7</v>
          </cell>
          <cell r="DM188">
            <v>2</v>
          </cell>
          <cell r="DN188">
            <v>45978</v>
          </cell>
          <cell r="DP188">
            <v>45973</v>
          </cell>
          <cell r="DQ188"/>
          <cell r="DR188">
            <v>45969</v>
          </cell>
          <cell r="DS188">
            <v>45976</v>
          </cell>
          <cell r="DT188">
            <v>45977</v>
          </cell>
          <cell r="DU188">
            <v>45977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>
            <v>931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45971</v>
          </cell>
          <cell r="Z189" t="str">
            <v xml:space="preserve">300กระสอบแบนเต็มใบ </v>
          </cell>
          <cell r="AA189">
            <v>2500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2070</v>
          </cell>
          <cell r="AL189">
            <v>430</v>
          </cell>
          <cell r="AM189">
            <v>2555</v>
          </cell>
          <cell r="AN189">
            <v>0</v>
          </cell>
          <cell r="AO189" t="str">
            <v>WSWT2025850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45971</v>
          </cell>
          <cell r="DP189">
            <v>45966</v>
          </cell>
          <cell r="DQ189"/>
          <cell r="DR189">
            <v>45962</v>
          </cell>
          <cell r="DS189">
            <v>45969</v>
          </cell>
          <cell r="DT189">
            <v>45970</v>
          </cell>
          <cell r="DU189">
            <v>45970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935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45979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>
            <v>0</v>
          </cell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0</v>
          </cell>
          <cell r="AS190">
            <v>5378.4500000000007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423.7023388888889</v>
          </cell>
          <cell r="DL190" t="str">
            <v>P7</v>
          </cell>
          <cell r="DM190">
            <v>2</v>
          </cell>
          <cell r="DN190">
            <v>45979</v>
          </cell>
          <cell r="DP190">
            <v>45974</v>
          </cell>
          <cell r="DQ190"/>
          <cell r="DR190">
            <v>45970</v>
          </cell>
          <cell r="DS190">
            <v>45977</v>
          </cell>
          <cell r="DT190">
            <v>45978</v>
          </cell>
          <cell r="DU190">
            <v>45978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935 แอล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45979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>
            <v>0</v>
          </cell>
          <cell r="AN191">
            <v>5250</v>
          </cell>
          <cell r="AO191" t="str">
            <v>WSWT2025850</v>
          </cell>
          <cell r="AQ191">
            <v>5378.4500000000007</v>
          </cell>
          <cell r="AR191">
            <v>0</v>
          </cell>
          <cell r="AS191">
            <v>5378.4500000000007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423.7023388888889</v>
          </cell>
          <cell r="DL191" t="str">
            <v>P7</v>
          </cell>
          <cell r="DM191">
            <v>2</v>
          </cell>
          <cell r="DN191">
            <v>45979</v>
          </cell>
          <cell r="DP191">
            <v>45974</v>
          </cell>
          <cell r="DQ191"/>
          <cell r="DR191">
            <v>45970</v>
          </cell>
          <cell r="DS191">
            <v>45977</v>
          </cell>
          <cell r="DT191">
            <v>45978</v>
          </cell>
          <cell r="DU191">
            <v>45978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952 เอส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45979</v>
          </cell>
          <cell r="Z192" t="str">
            <v xml:space="preserve">300กระสอบแบนเต็มใบ </v>
          </cell>
          <cell r="AA192">
            <v>2500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2500</v>
          </cell>
          <cell r="AL192">
            <v>0</v>
          </cell>
          <cell r="AM192">
            <v>2575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45979</v>
          </cell>
          <cell r="DP192">
            <v>45974</v>
          </cell>
          <cell r="DQ192"/>
          <cell r="DR192">
            <v>45970</v>
          </cell>
          <cell r="DS192">
            <v>45977</v>
          </cell>
          <cell r="DT192">
            <v>45978</v>
          </cell>
          <cell r="DU192">
            <v>45978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ไอฟีดไก่ไข่เบอร์ 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45980</v>
          </cell>
          <cell r="Z193" t="str">
            <v xml:space="preserve">300กระสอบแบนเต็มใบ </v>
          </cell>
          <cell r="AA193">
            <v>2500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2500</v>
          </cell>
          <cell r="AL193">
            <v>0</v>
          </cell>
          <cell r="AM193">
            <v>2600</v>
          </cell>
          <cell r="AN193">
            <v>0</v>
          </cell>
          <cell r="AO193" t="str">
            <v>WSWT2025850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45980</v>
          </cell>
          <cell r="DP193">
            <v>45975</v>
          </cell>
          <cell r="DQ193"/>
          <cell r="DR193">
            <v>45971</v>
          </cell>
          <cell r="DS193">
            <v>45978</v>
          </cell>
          <cell r="DT193">
            <v>45979</v>
          </cell>
          <cell r="DU193">
            <v>45979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935 เอ</v>
          </cell>
          <cell r="G194">
            <v>20</v>
          </cell>
          <cell r="H194">
            <v>37</v>
          </cell>
          <cell r="I194" t="str">
            <v>ขาว</v>
          </cell>
          <cell r="J194"/>
          <cell r="L194">
            <v>80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45980</v>
          </cell>
          <cell r="Z194" t="str">
            <v xml:space="preserve">300กระสอบแบนเต็มใบ </v>
          </cell>
          <cell r="AA194">
            <v>10000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10000</v>
          </cell>
          <cell r="AM194">
            <v>0</v>
          </cell>
          <cell r="AN194">
            <v>10500</v>
          </cell>
          <cell r="AO194" t="str">
            <v>WSWT2025850</v>
          </cell>
          <cell r="AQ194">
            <v>10756.900000000001</v>
          </cell>
          <cell r="AR194">
            <v>0</v>
          </cell>
          <cell r="AS194">
            <v>10756.900000000001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847.40467777777781</v>
          </cell>
          <cell r="DL194" t="str">
            <v>P7</v>
          </cell>
          <cell r="DM194">
            <v>2</v>
          </cell>
          <cell r="DN194">
            <v>45980</v>
          </cell>
          <cell r="DP194">
            <v>45975</v>
          </cell>
          <cell r="DQ194"/>
          <cell r="DR194">
            <v>45971</v>
          </cell>
          <cell r="DS194">
            <v>45978</v>
          </cell>
          <cell r="DT194">
            <v>45979</v>
          </cell>
          <cell r="DU194">
            <v>45979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แถบส้ม</v>
          </cell>
          <cell r="G195">
            <v>20</v>
          </cell>
          <cell r="H195">
            <v>38</v>
          </cell>
          <cell r="I195" t="str">
            <v>ขาว</v>
          </cell>
          <cell r="J195"/>
          <cell r="L195">
            <v>82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45980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>
            <v>0</v>
          </cell>
          <cell r="AN195">
            <v>5250</v>
          </cell>
          <cell r="AO195" t="str">
            <v>WSWT2025850</v>
          </cell>
          <cell r="AQ195">
            <v>5518.15</v>
          </cell>
          <cell r="AR195">
            <v>0</v>
          </cell>
          <cell r="AS195">
            <v>5518.15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434.7075944444444</v>
          </cell>
          <cell r="DL195" t="str">
            <v>P7</v>
          </cell>
          <cell r="DM195">
            <v>2</v>
          </cell>
          <cell r="DN195">
            <v>45980</v>
          </cell>
          <cell r="DP195">
            <v>45975</v>
          </cell>
          <cell r="DQ195"/>
          <cell r="DR195">
            <v>45971</v>
          </cell>
          <cell r="DS195">
            <v>45978</v>
          </cell>
          <cell r="DT195">
            <v>45979</v>
          </cell>
          <cell r="DU195">
            <v>45979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915 เอ็ม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ไม่</v>
          </cell>
          <cell r="T196" t="str">
            <v>ไม่สวมถุงใน</v>
          </cell>
          <cell r="U196"/>
          <cell r="V196"/>
          <cell r="X196">
            <v>45980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5657.85</v>
          </cell>
          <cell r="AR196">
            <v>0</v>
          </cell>
          <cell r="AS196">
            <v>5657.85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445.71285000000012</v>
          </cell>
          <cell r="DL196" t="str">
            <v>P7</v>
          </cell>
          <cell r="DM196">
            <v>2</v>
          </cell>
          <cell r="DN196">
            <v>45980</v>
          </cell>
          <cell r="DP196">
            <v>45975</v>
          </cell>
          <cell r="DQ196"/>
          <cell r="DR196">
            <v>45971</v>
          </cell>
          <cell r="DS196">
            <v>45978</v>
          </cell>
          <cell r="DT196">
            <v>45979</v>
          </cell>
          <cell r="DU196">
            <v>45979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ไก่เนื้อ เบอร์1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45981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2500</v>
          </cell>
          <cell r="AM197">
            <v>2550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45981</v>
          </cell>
          <cell r="DP197">
            <v>45976</v>
          </cell>
          <cell r="DQ197"/>
          <cell r="DR197">
            <v>45972</v>
          </cell>
          <cell r="DS197">
            <v>45979</v>
          </cell>
          <cell r="DT197">
            <v>45980</v>
          </cell>
          <cell r="DU197">
            <v>45980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>
            <v>935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45981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>
            <v>0</v>
          </cell>
          <cell r="AN198">
            <v>10500</v>
          </cell>
          <cell r="AO198" t="str">
            <v>WSWT2025850</v>
          </cell>
          <cell r="AQ198">
            <v>10756.900000000001</v>
          </cell>
          <cell r="AR198">
            <v>0</v>
          </cell>
          <cell r="AS198">
            <v>10756.900000000001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847.40467777777781</v>
          </cell>
          <cell r="DL198" t="str">
            <v>P7</v>
          </cell>
          <cell r="DM198">
            <v>2</v>
          </cell>
          <cell r="DN198">
            <v>45981</v>
          </cell>
          <cell r="DP198">
            <v>45976</v>
          </cell>
          <cell r="DQ198"/>
          <cell r="DR198">
            <v>45972</v>
          </cell>
          <cell r="DS198">
            <v>45979</v>
          </cell>
          <cell r="DT198">
            <v>45980</v>
          </cell>
          <cell r="DU198">
            <v>45980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>
            <v>959</v>
          </cell>
          <cell r="G199">
            <v>20</v>
          </cell>
          <cell r="H199">
            <v>38</v>
          </cell>
          <cell r="I199" t="str">
            <v>ขาว</v>
          </cell>
          <cell r="J199"/>
          <cell r="L199">
            <v>82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45981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2500</v>
          </cell>
          <cell r="AL199">
            <v>0</v>
          </cell>
          <cell r="AM199">
            <v>2500</v>
          </cell>
          <cell r="AN199">
            <v>0</v>
          </cell>
          <cell r="AO199" t="str">
            <v>WSWT2025850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45981</v>
          </cell>
          <cell r="DP199">
            <v>45976</v>
          </cell>
          <cell r="DQ199"/>
          <cell r="DR199">
            <v>45972</v>
          </cell>
          <cell r="DS199">
            <v>45979</v>
          </cell>
          <cell r="DT199">
            <v>45980</v>
          </cell>
          <cell r="DU199">
            <v>45980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915 พี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ไม่</v>
          </cell>
          <cell r="T200" t="str">
            <v>ไม่สวมถุงใน</v>
          </cell>
          <cell r="U200"/>
          <cell r="V200"/>
          <cell r="X200">
            <v>45981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5657.85</v>
          </cell>
          <cell r="AR200">
            <v>0</v>
          </cell>
          <cell r="AS200">
            <v>5657.85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445.71285000000012</v>
          </cell>
          <cell r="DL200" t="str">
            <v>P7</v>
          </cell>
          <cell r="DM200">
            <v>2</v>
          </cell>
          <cell r="DN200">
            <v>45981</v>
          </cell>
          <cell r="DP200">
            <v>45976</v>
          </cell>
          <cell r="DQ200"/>
          <cell r="DR200">
            <v>45972</v>
          </cell>
          <cell r="DS200">
            <v>45979</v>
          </cell>
          <cell r="DT200">
            <v>45980</v>
          </cell>
          <cell r="DU200">
            <v>45980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21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45982</v>
          </cell>
          <cell r="Z201" t="str">
            <v xml:space="preserve">300กระสอบแบนเต็มใบ </v>
          </cell>
          <cell r="AA201">
            <v>2500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1907</v>
          </cell>
          <cell r="AL201">
            <v>593</v>
          </cell>
          <cell r="AM201">
            <v>2686</v>
          </cell>
          <cell r="AN201">
            <v>0</v>
          </cell>
          <cell r="AO201" t="str">
            <v>WSWT2025850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0</v>
          </cell>
          <cell r="DL201" t="str">
            <v>P7</v>
          </cell>
          <cell r="DM201">
            <v>2</v>
          </cell>
          <cell r="DN201">
            <v>45982</v>
          </cell>
          <cell r="DP201">
            <v>45977</v>
          </cell>
          <cell r="DQ201"/>
          <cell r="DR201">
            <v>45973</v>
          </cell>
          <cell r="DS201">
            <v>45980</v>
          </cell>
          <cell r="DT201">
            <v>45981</v>
          </cell>
          <cell r="DU201">
            <v>45981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935 แอล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45982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>
            <v>0</v>
          </cell>
          <cell r="AN202">
            <v>5250</v>
          </cell>
          <cell r="AO202" t="str">
            <v>WSWT2025850</v>
          </cell>
          <cell r="AQ202">
            <v>5378.4500000000007</v>
          </cell>
          <cell r="AR202">
            <v>0</v>
          </cell>
          <cell r="AS202">
            <v>5378.4500000000007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423.7023388888889</v>
          </cell>
          <cell r="DL202" t="str">
            <v>P7</v>
          </cell>
          <cell r="DM202">
            <v>2</v>
          </cell>
          <cell r="DN202">
            <v>45982</v>
          </cell>
          <cell r="DP202">
            <v>45977</v>
          </cell>
          <cell r="DQ202"/>
          <cell r="DR202">
            <v>45973</v>
          </cell>
          <cell r="DS202">
            <v>45980</v>
          </cell>
          <cell r="DT202">
            <v>45981</v>
          </cell>
          <cell r="DU202">
            <v>45981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935 เอ</v>
          </cell>
          <cell r="G203">
            <v>20</v>
          </cell>
          <cell r="H203">
            <v>37</v>
          </cell>
          <cell r="I203" t="str">
            <v>ขาว</v>
          </cell>
          <cell r="J203"/>
          <cell r="L203">
            <v>80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45982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>
            <v>0</v>
          </cell>
          <cell r="AN203">
            <v>5250</v>
          </cell>
          <cell r="AO203" t="str">
            <v>WSWT2025850</v>
          </cell>
          <cell r="AQ203">
            <v>5378.4500000000007</v>
          </cell>
          <cell r="AR203">
            <v>0</v>
          </cell>
          <cell r="AS203">
            <v>5378.4500000000007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423.7023388888889</v>
          </cell>
          <cell r="DL203" t="str">
            <v>P7</v>
          </cell>
          <cell r="DM203">
            <v>2</v>
          </cell>
          <cell r="DN203">
            <v>45982</v>
          </cell>
          <cell r="DP203">
            <v>45977</v>
          </cell>
          <cell r="DQ203"/>
          <cell r="DR203">
            <v>45973</v>
          </cell>
          <cell r="DS203">
            <v>45980</v>
          </cell>
          <cell r="DT203">
            <v>45981</v>
          </cell>
          <cell r="DU203">
            <v>45981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 t="str">
            <v>915 เอ็ม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ไม่</v>
          </cell>
          <cell r="T204" t="str">
            <v>ไม่สวมถุงใน</v>
          </cell>
          <cell r="U204"/>
          <cell r="V204"/>
          <cell r="X204">
            <v>45982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5657.85</v>
          </cell>
          <cell r="AR204">
            <v>0</v>
          </cell>
          <cell r="AS204">
            <v>5657.85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445.71285000000012</v>
          </cell>
          <cell r="DL204" t="str">
            <v>P7</v>
          </cell>
          <cell r="DM204">
            <v>2</v>
          </cell>
          <cell r="DN204">
            <v>45982</v>
          </cell>
          <cell r="DP204">
            <v>45977</v>
          </cell>
          <cell r="DQ204"/>
          <cell r="DR204">
            <v>45973</v>
          </cell>
          <cell r="DS204">
            <v>45980</v>
          </cell>
          <cell r="DT204">
            <v>45981</v>
          </cell>
          <cell r="DU204">
            <v>45981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ไก่ไข่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45985</v>
          </cell>
          <cell r="Z205" t="str">
            <v xml:space="preserve">300กระสอบแบนเต็มใบ </v>
          </cell>
          <cell r="AA205">
            <v>4000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4000</v>
          </cell>
          <cell r="AM205"/>
          <cell r="AN205">
            <v>4200</v>
          </cell>
          <cell r="AO205" t="str">
            <v>WSWT2025850</v>
          </cell>
          <cell r="AQ205">
            <v>4526.2800000000007</v>
          </cell>
          <cell r="AR205">
            <v>0</v>
          </cell>
          <cell r="AS205">
            <v>4526.2800000000007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356.57028000000008</v>
          </cell>
          <cell r="DL205" t="str">
            <v>P7</v>
          </cell>
          <cell r="DM205">
            <v>2</v>
          </cell>
          <cell r="DN205">
            <v>45985</v>
          </cell>
          <cell r="DP205">
            <v>45980</v>
          </cell>
          <cell r="DQ205"/>
          <cell r="DR205">
            <v>45976</v>
          </cell>
          <cell r="DS205">
            <v>45983</v>
          </cell>
          <cell r="DT205">
            <v>45984</v>
          </cell>
          <cell r="DU205">
            <v>45984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935 เอ</v>
          </cell>
          <cell r="G206">
            <v>20</v>
          </cell>
          <cell r="H206">
            <v>37</v>
          </cell>
          <cell r="I206" t="str">
            <v>ขาว</v>
          </cell>
          <cell r="J206"/>
          <cell r="L206">
            <v>80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45985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>
            <v>0</v>
          </cell>
          <cell r="AN206">
            <v>5250</v>
          </cell>
          <cell r="AO206" t="str">
            <v>WSWT2025850</v>
          </cell>
          <cell r="AQ206">
            <v>5378.4500000000007</v>
          </cell>
          <cell r="AR206">
            <v>0</v>
          </cell>
          <cell r="AS206">
            <v>5378.4500000000007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423.7023388888889</v>
          </cell>
          <cell r="DL206" t="str">
            <v>P7</v>
          </cell>
          <cell r="DM206">
            <v>2</v>
          </cell>
          <cell r="DN206">
            <v>45985</v>
          </cell>
          <cell r="DP206">
            <v>45980</v>
          </cell>
          <cell r="DQ206"/>
          <cell r="DR206">
            <v>45976</v>
          </cell>
          <cell r="DS206">
            <v>45983</v>
          </cell>
          <cell r="DT206">
            <v>45984</v>
          </cell>
          <cell r="DU206">
            <v>45984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>
            <v>932</v>
          </cell>
          <cell r="G207">
            <v>20</v>
          </cell>
          <cell r="H207">
            <v>38</v>
          </cell>
          <cell r="I207" t="str">
            <v>ขาว</v>
          </cell>
          <cell r="J207"/>
          <cell r="L207">
            <v>82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45985</v>
          </cell>
          <cell r="Z207" t="str">
            <v xml:space="preserve">300กระสอบแบนเต็มใบ </v>
          </cell>
          <cell r="AA207">
            <v>2500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2500</v>
          </cell>
          <cell r="AM207">
            <v>0</v>
          </cell>
          <cell r="AN207">
            <v>2625</v>
          </cell>
          <cell r="AO207" t="str">
            <v>WSWT2025850</v>
          </cell>
          <cell r="AQ207">
            <v>2759.0749999999998</v>
          </cell>
          <cell r="AR207">
            <v>0</v>
          </cell>
          <cell r="AS207">
            <v>2759.0749999999998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217.3537972222222</v>
          </cell>
          <cell r="DL207" t="str">
            <v>P7</v>
          </cell>
          <cell r="DM207">
            <v>2</v>
          </cell>
          <cell r="DN207">
            <v>45985</v>
          </cell>
          <cell r="DP207">
            <v>45980</v>
          </cell>
          <cell r="DQ207"/>
          <cell r="DR207">
            <v>45976</v>
          </cell>
          <cell r="DS207">
            <v>45983</v>
          </cell>
          <cell r="DT207">
            <v>45984</v>
          </cell>
          <cell r="DU207">
            <v>45984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915 เอ็ม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45985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5657.85</v>
          </cell>
          <cell r="AR208">
            <v>0</v>
          </cell>
          <cell r="AS208">
            <v>5657.85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445.71285000000012</v>
          </cell>
          <cell r="DL208" t="str">
            <v>P7</v>
          </cell>
          <cell r="DM208">
            <v>2</v>
          </cell>
          <cell r="DN208">
            <v>45985</v>
          </cell>
          <cell r="DP208">
            <v>45980</v>
          </cell>
          <cell r="DQ208"/>
          <cell r="DR208">
            <v>45976</v>
          </cell>
          <cell r="DS208">
            <v>45983</v>
          </cell>
          <cell r="DT208">
            <v>45984</v>
          </cell>
          <cell r="DU208">
            <v>45984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915 พี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ไม่</v>
          </cell>
          <cell r="T209" t="str">
            <v>ไม่สวมถุงใน</v>
          </cell>
          <cell r="U209"/>
          <cell r="V209"/>
          <cell r="X209">
            <v>45985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WSWT2025850</v>
          </cell>
          <cell r="AQ209">
            <v>5657.85</v>
          </cell>
          <cell r="AR209">
            <v>0</v>
          </cell>
          <cell r="AS209">
            <v>5657.85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445.71285000000012</v>
          </cell>
          <cell r="DL209" t="str">
            <v>P7</v>
          </cell>
          <cell r="DM209">
            <v>2</v>
          </cell>
          <cell r="DN209">
            <v>45985</v>
          </cell>
          <cell r="DP209">
            <v>45980</v>
          </cell>
          <cell r="DQ209"/>
          <cell r="DR209">
            <v>45976</v>
          </cell>
          <cell r="DS209">
            <v>45983</v>
          </cell>
          <cell r="DT209">
            <v>45984</v>
          </cell>
          <cell r="DU209">
            <v>45984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>
            <v>931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45986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>
            <v>0</v>
          </cell>
          <cell r="AN210">
            <v>5250</v>
          </cell>
          <cell r="AO210" t="str">
            <v>WSWT2025850</v>
          </cell>
          <cell r="AQ210">
            <v>5657.85</v>
          </cell>
          <cell r="AR210">
            <v>0</v>
          </cell>
          <cell r="AS210">
            <v>5657.85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445.71285000000012</v>
          </cell>
          <cell r="DL210" t="str">
            <v>P7</v>
          </cell>
          <cell r="DM210">
            <v>2</v>
          </cell>
          <cell r="DN210">
            <v>45986</v>
          </cell>
          <cell r="DP210">
            <v>45981</v>
          </cell>
          <cell r="DQ210"/>
          <cell r="DR210">
            <v>45977</v>
          </cell>
          <cell r="DS210">
            <v>45984</v>
          </cell>
          <cell r="DT210">
            <v>45985</v>
          </cell>
          <cell r="DU210">
            <v>45985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>
            <v>935</v>
          </cell>
          <cell r="G211">
            <v>20</v>
          </cell>
          <cell r="H211">
            <v>37</v>
          </cell>
          <cell r="I211" t="str">
            <v>ขาว</v>
          </cell>
          <cell r="J211"/>
          <cell r="L211">
            <v>80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45986</v>
          </cell>
          <cell r="Z211" t="str">
            <v xml:space="preserve">300กระสอบแบนเต็มใบ 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>
            <v>0</v>
          </cell>
          <cell r="AN211">
            <v>5250</v>
          </cell>
          <cell r="AO211" t="str">
            <v>WSWT2025850</v>
          </cell>
          <cell r="AQ211">
            <v>5378.4500000000007</v>
          </cell>
          <cell r="AR211">
            <v>0</v>
          </cell>
          <cell r="AS211">
            <v>5378.4500000000007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423.7023388888889</v>
          </cell>
          <cell r="DL211" t="str">
            <v>P7</v>
          </cell>
          <cell r="DM211">
            <v>2</v>
          </cell>
          <cell r="DN211">
            <v>45986</v>
          </cell>
          <cell r="DP211">
            <v>45981</v>
          </cell>
          <cell r="DQ211"/>
          <cell r="DR211">
            <v>45977</v>
          </cell>
          <cell r="DS211">
            <v>45984</v>
          </cell>
          <cell r="DT211">
            <v>45985</v>
          </cell>
          <cell r="DU211">
            <v>45985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 t="str">
            <v>ไก่เนื้อ เบอร์1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45987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 t="str">
            <v>ลบสีจำนวนมาก</v>
          </cell>
          <cell r="AI212"/>
          <cell r="AJ212">
            <v>0</v>
          </cell>
          <cell r="AL212">
            <v>5000</v>
          </cell>
          <cell r="AM212">
            <v>5100</v>
          </cell>
          <cell r="AN212">
            <v>0</v>
          </cell>
          <cell r="AO212" t="str">
            <v>WSWT2025850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0</v>
          </cell>
          <cell r="DL212" t="str">
            <v>P7</v>
          </cell>
          <cell r="DM212">
            <v>2</v>
          </cell>
          <cell r="DN212">
            <v>45987</v>
          </cell>
          <cell r="DP212">
            <v>45982</v>
          </cell>
          <cell r="DQ212"/>
          <cell r="DR212">
            <v>45978</v>
          </cell>
          <cell r="DS212">
            <v>45985</v>
          </cell>
          <cell r="DT212">
            <v>45986</v>
          </cell>
          <cell r="DU212">
            <v>45986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 t="str">
            <v>ไอฟีดไก่ไข่เบอร์ 5 เอ็ม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45987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4200</v>
          </cell>
          <cell r="AL213">
            <v>800</v>
          </cell>
          <cell r="AM213">
            <v>5100</v>
          </cell>
          <cell r="AN213">
            <v>0</v>
          </cell>
          <cell r="AO213" t="str">
            <v>WSWT2025850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0</v>
          </cell>
          <cell r="DL213" t="str">
            <v>P7</v>
          </cell>
          <cell r="DM213">
            <v>2</v>
          </cell>
          <cell r="DN213">
            <v>45987</v>
          </cell>
          <cell r="DP213">
            <v>45982</v>
          </cell>
          <cell r="DQ213"/>
          <cell r="DR213">
            <v>45978</v>
          </cell>
          <cell r="DS213">
            <v>45985</v>
          </cell>
          <cell r="DT213">
            <v>45986</v>
          </cell>
          <cell r="DU213">
            <v>45986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>
            <v>935</v>
          </cell>
          <cell r="G214">
            <v>20</v>
          </cell>
          <cell r="H214">
            <v>37</v>
          </cell>
          <cell r="I214" t="str">
            <v>ขาว</v>
          </cell>
          <cell r="J214"/>
          <cell r="L214">
            <v>80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45987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>
            <v>0</v>
          </cell>
          <cell r="AN214">
            <v>5250</v>
          </cell>
          <cell r="AO214" t="str">
            <v>WSWT2025850</v>
          </cell>
          <cell r="AQ214">
            <v>5378.4500000000007</v>
          </cell>
          <cell r="AR214">
            <v>0</v>
          </cell>
          <cell r="AS214">
            <v>5378.4500000000007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423.7023388888889</v>
          </cell>
          <cell r="DL214" t="str">
            <v>P7</v>
          </cell>
          <cell r="DM214">
            <v>2</v>
          </cell>
          <cell r="DN214">
            <v>45987</v>
          </cell>
          <cell r="DP214">
            <v>45982</v>
          </cell>
          <cell r="DQ214"/>
          <cell r="DR214">
            <v>45978</v>
          </cell>
          <cell r="DS214">
            <v>45985</v>
          </cell>
          <cell r="DT214">
            <v>45986</v>
          </cell>
          <cell r="DU214">
            <v>45986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935 แอล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45987</v>
          </cell>
          <cell r="Z215" t="str">
            <v xml:space="preserve">300กระสอบแบนเต็มใบ </v>
          </cell>
          <cell r="AA215">
            <v>7500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7500</v>
          </cell>
          <cell r="AM215">
            <v>0</v>
          </cell>
          <cell r="AN215">
            <v>7875</v>
          </cell>
          <cell r="AO215" t="str">
            <v>WSWT2025850</v>
          </cell>
          <cell r="AQ215">
            <v>8067.6750000000011</v>
          </cell>
          <cell r="AR215">
            <v>0</v>
          </cell>
          <cell r="AS215">
            <v>8067.6750000000011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635.55350833333341</v>
          </cell>
          <cell r="DL215" t="str">
            <v>P7</v>
          </cell>
          <cell r="DM215">
            <v>2</v>
          </cell>
          <cell r="DN215">
            <v>45987</v>
          </cell>
          <cell r="DP215">
            <v>45982</v>
          </cell>
          <cell r="DQ215"/>
          <cell r="DR215">
            <v>45978</v>
          </cell>
          <cell r="DS215">
            <v>45985</v>
          </cell>
          <cell r="DT215">
            <v>45986</v>
          </cell>
          <cell r="DU215">
            <v>45986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 t="str">
            <v>935 เอ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45987</v>
          </cell>
          <cell r="Z216" t="str">
            <v xml:space="preserve">300กระสอบแบนเต็มใบ </v>
          </cell>
          <cell r="AA216">
            <v>10000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10000</v>
          </cell>
          <cell r="AM216">
            <v>0</v>
          </cell>
          <cell r="AN216">
            <v>10500</v>
          </cell>
          <cell r="AO216" t="str">
            <v>WSWT2025850</v>
          </cell>
          <cell r="AQ216">
            <v>10756.900000000001</v>
          </cell>
          <cell r="AR216">
            <v>0</v>
          </cell>
          <cell r="AS216">
            <v>10756.900000000001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847.40467777777781</v>
          </cell>
          <cell r="DL216" t="str">
            <v>P7</v>
          </cell>
          <cell r="DM216">
            <v>2</v>
          </cell>
          <cell r="DN216">
            <v>45987</v>
          </cell>
          <cell r="DP216">
            <v>45982</v>
          </cell>
          <cell r="DQ216"/>
          <cell r="DR216">
            <v>45978</v>
          </cell>
          <cell r="DS216">
            <v>45985</v>
          </cell>
          <cell r="DT216">
            <v>45986</v>
          </cell>
          <cell r="DU216">
            <v>45986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915 เอ็ม</v>
          </cell>
          <cell r="G217">
            <v>20</v>
          </cell>
          <cell r="H217">
            <v>39</v>
          </cell>
          <cell r="I217" t="str">
            <v>ขาว</v>
          </cell>
          <cell r="J217"/>
          <cell r="L217">
            <v>84</v>
          </cell>
          <cell r="M217" t="str">
            <v>+</v>
          </cell>
          <cell r="N217"/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45987</v>
          </cell>
          <cell r="Z217" t="str">
            <v xml:space="preserve">300กระสอบแบนเต็มใบ 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10000</v>
          </cell>
          <cell r="AM217"/>
          <cell r="AN217">
            <v>10500</v>
          </cell>
          <cell r="AO217" t="str">
            <v>WSWT2025850</v>
          </cell>
          <cell r="AQ217">
            <v>11315.7</v>
          </cell>
          <cell r="AR217">
            <v>0</v>
          </cell>
          <cell r="AS217">
            <v>11315.7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891.42570000000023</v>
          </cell>
          <cell r="DL217" t="str">
            <v>P7</v>
          </cell>
          <cell r="DM217">
            <v>2</v>
          </cell>
          <cell r="DN217">
            <v>45987</v>
          </cell>
          <cell r="DP217">
            <v>45982</v>
          </cell>
          <cell r="DQ217"/>
          <cell r="DR217">
            <v>45978</v>
          </cell>
          <cell r="DS217">
            <v>45985</v>
          </cell>
          <cell r="DT217">
            <v>45986</v>
          </cell>
          <cell r="DU217">
            <v>45986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 t="str">
            <v>952 เอส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45987</v>
          </cell>
          <cell r="Z218" t="str">
            <v xml:space="preserve">300กระสอบแบนเต็มใบ </v>
          </cell>
          <cell r="AA218">
            <v>2500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2500</v>
          </cell>
          <cell r="AL218">
            <v>0</v>
          </cell>
          <cell r="AM218">
            <v>2575</v>
          </cell>
          <cell r="AN218">
            <v>0</v>
          </cell>
          <cell r="AO218" t="str">
            <v>WSWT2025850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0</v>
          </cell>
          <cell r="DL218" t="str">
            <v>P7</v>
          </cell>
          <cell r="DM218">
            <v>2</v>
          </cell>
          <cell r="DN218">
            <v>45987</v>
          </cell>
          <cell r="DP218">
            <v>45982</v>
          </cell>
          <cell r="DQ218"/>
          <cell r="DR218">
            <v>45978</v>
          </cell>
          <cell r="DS218">
            <v>45985</v>
          </cell>
          <cell r="DT218">
            <v>45986</v>
          </cell>
          <cell r="DU218">
            <v>45986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>
            <v>21</v>
          </cell>
          <cell r="G219">
            <v>20</v>
          </cell>
          <cell r="H219">
            <v>39</v>
          </cell>
          <cell r="I219" t="str">
            <v>ขาว</v>
          </cell>
          <cell r="J219"/>
          <cell r="L219">
            <v>84</v>
          </cell>
          <cell r="M219" t="str">
            <v>+</v>
          </cell>
          <cell r="N219"/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45989</v>
          </cell>
          <cell r="Z219" t="str">
            <v xml:space="preserve">300กระสอบแบนเต็มใบ </v>
          </cell>
          <cell r="AA219">
            <v>2500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2500</v>
          </cell>
          <cell r="AM219">
            <v>0</v>
          </cell>
          <cell r="AN219">
            <v>2625</v>
          </cell>
          <cell r="AO219" t="str">
            <v>WSWT2025850</v>
          </cell>
          <cell r="AQ219">
            <v>2828.9250000000002</v>
          </cell>
          <cell r="AR219">
            <v>0</v>
          </cell>
          <cell r="AS219">
            <v>2828.9250000000002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222.85642500000006</v>
          </cell>
          <cell r="DL219" t="str">
            <v>P7</v>
          </cell>
          <cell r="DM219">
            <v>2</v>
          </cell>
          <cell r="DN219">
            <v>45989</v>
          </cell>
          <cell r="DP219">
            <v>45984</v>
          </cell>
          <cell r="DQ219"/>
          <cell r="DR219">
            <v>45980</v>
          </cell>
          <cell r="DS219">
            <v>45987</v>
          </cell>
          <cell r="DT219">
            <v>45988</v>
          </cell>
          <cell r="DU219">
            <v>45988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>
            <v>935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+</v>
          </cell>
          <cell r="N220"/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45989</v>
          </cell>
          <cell r="Z220" t="str">
            <v xml:space="preserve">300กระสอบแบนเต็มใบ 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5000</v>
          </cell>
          <cell r="AM220">
            <v>0</v>
          </cell>
          <cell r="AN220">
            <v>5250</v>
          </cell>
          <cell r="AO220" t="str">
            <v>WSWT2025850</v>
          </cell>
          <cell r="AQ220">
            <v>5378.4500000000007</v>
          </cell>
          <cell r="AR220">
            <v>0</v>
          </cell>
          <cell r="AS220">
            <v>5378.4500000000007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423.7023388888889</v>
          </cell>
          <cell r="DL220" t="str">
            <v>P7</v>
          </cell>
          <cell r="DM220">
            <v>2</v>
          </cell>
          <cell r="DN220">
            <v>45989</v>
          </cell>
          <cell r="DP220">
            <v>45984</v>
          </cell>
          <cell r="DQ220"/>
          <cell r="DR220">
            <v>45980</v>
          </cell>
          <cell r="DS220">
            <v>45987</v>
          </cell>
          <cell r="DT220">
            <v>45988</v>
          </cell>
          <cell r="DU220">
            <v>45988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MK68-001118</v>
          </cell>
          <cell r="C221">
            <v>45916</v>
          </cell>
          <cell r="E221" t="str">
            <v>บจก.ซันฟีด</v>
          </cell>
          <cell r="F221" t="str">
            <v>935 เอ</v>
          </cell>
          <cell r="G221">
            <v>20</v>
          </cell>
          <cell r="H221">
            <v>37</v>
          </cell>
          <cell r="I221" t="str">
            <v>ขาว</v>
          </cell>
          <cell r="J221"/>
          <cell r="L221">
            <v>80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45989</v>
          </cell>
          <cell r="Z221" t="str">
            <v xml:space="preserve">300กระสอบแบนเต็มใบ 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5000</v>
          </cell>
          <cell r="AM221">
            <v>0</v>
          </cell>
          <cell r="AN221">
            <v>5250</v>
          </cell>
          <cell r="AO221" t="str">
            <v>WSWT2025850</v>
          </cell>
          <cell r="AQ221">
            <v>5378.4500000000007</v>
          </cell>
          <cell r="AR221">
            <v>0</v>
          </cell>
          <cell r="AS221">
            <v>5378.4500000000007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423.7023388888889</v>
          </cell>
          <cell r="DL221" t="str">
            <v>P7</v>
          </cell>
          <cell r="DM221">
            <v>2</v>
          </cell>
          <cell r="DN221">
            <v>45989</v>
          </cell>
          <cell r="DP221">
            <v>45984</v>
          </cell>
          <cell r="DQ221"/>
          <cell r="DR221">
            <v>45980</v>
          </cell>
          <cell r="DS221">
            <v>45987</v>
          </cell>
          <cell r="DT221">
            <v>45988</v>
          </cell>
          <cell r="DU221">
            <v>45988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MK68-001118</v>
          </cell>
          <cell r="C222">
            <v>45916</v>
          </cell>
          <cell r="E222" t="str">
            <v>บจก.ซันฟีด</v>
          </cell>
          <cell r="F222" t="str">
            <v>แถบเขียว</v>
          </cell>
          <cell r="G222">
            <v>20</v>
          </cell>
          <cell r="H222">
            <v>38</v>
          </cell>
          <cell r="I222" t="str">
            <v>ขาว</v>
          </cell>
          <cell r="J222"/>
          <cell r="L222">
            <v>82</v>
          </cell>
          <cell r="M222" t="str">
            <v>+</v>
          </cell>
          <cell r="N222"/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45989</v>
          </cell>
          <cell r="Z222" t="str">
            <v xml:space="preserve">300กระสอบแบนเต็มใบ 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5000</v>
          </cell>
          <cell r="AM222">
            <v>0</v>
          </cell>
          <cell r="AN222">
            <v>5250</v>
          </cell>
          <cell r="AO222" t="str">
            <v>WSWT2025850</v>
          </cell>
          <cell r="AQ222">
            <v>5518.15</v>
          </cell>
          <cell r="AR222">
            <v>0</v>
          </cell>
          <cell r="AS222">
            <v>5518.15</v>
          </cell>
          <cell r="AT222">
            <v>0</v>
          </cell>
          <cell r="AU222">
            <v>0</v>
          </cell>
          <cell r="BZ222" t="str">
            <v>WRWT25850/WRWT25800</v>
          </cell>
          <cell r="CA222">
            <v>434.7075944444444</v>
          </cell>
          <cell r="DL222" t="str">
            <v>P7</v>
          </cell>
          <cell r="DM222">
            <v>2</v>
          </cell>
          <cell r="DN222">
            <v>45989</v>
          </cell>
          <cell r="DP222">
            <v>45984</v>
          </cell>
          <cell r="DQ222"/>
          <cell r="DR222">
            <v>45980</v>
          </cell>
          <cell r="DS222">
            <v>45987</v>
          </cell>
          <cell r="DT222">
            <v>45988</v>
          </cell>
          <cell r="DU222">
            <v>45988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MK68-001118</v>
          </cell>
          <cell r="C223">
            <v>45916</v>
          </cell>
          <cell r="E223" t="str">
            <v>บจก.ซันฟีด</v>
          </cell>
          <cell r="F223" t="str">
            <v>915 เอ็ม</v>
          </cell>
          <cell r="G223">
            <v>20</v>
          </cell>
          <cell r="H223">
            <v>39</v>
          </cell>
          <cell r="I223" t="str">
            <v>ขาว</v>
          </cell>
          <cell r="J223"/>
          <cell r="L223">
            <v>84</v>
          </cell>
          <cell r="M223" t="str">
            <v>+</v>
          </cell>
          <cell r="N223"/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45989</v>
          </cell>
          <cell r="Z223" t="str">
            <v xml:space="preserve">300กระสอบแบนเต็มใบ </v>
          </cell>
          <cell r="AA223">
            <v>5000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5000</v>
          </cell>
          <cell r="AM223"/>
          <cell r="AN223">
            <v>5250</v>
          </cell>
          <cell r="AO223" t="str">
            <v>WSWT2025850</v>
          </cell>
          <cell r="AQ223">
            <v>5657.85</v>
          </cell>
          <cell r="AR223">
            <v>0</v>
          </cell>
          <cell r="AS223">
            <v>5657.85</v>
          </cell>
          <cell r="AT223">
            <v>0</v>
          </cell>
          <cell r="AU223">
            <v>0</v>
          </cell>
          <cell r="BZ223" t="str">
            <v>WRWT25850/WRWT25800</v>
          </cell>
          <cell r="CA223">
            <v>445.71285000000012</v>
          </cell>
          <cell r="DL223" t="str">
            <v>P7</v>
          </cell>
          <cell r="DM223">
            <v>2</v>
          </cell>
          <cell r="DN223">
            <v>45989</v>
          </cell>
          <cell r="DP223">
            <v>45984</v>
          </cell>
          <cell r="DQ223"/>
          <cell r="DR223">
            <v>45980</v>
          </cell>
          <cell r="DS223">
            <v>45987</v>
          </cell>
          <cell r="DT223">
            <v>45988</v>
          </cell>
          <cell r="DU223">
            <v>45988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MK68-001118</v>
          </cell>
          <cell r="C224">
            <v>45916</v>
          </cell>
          <cell r="E224" t="str">
            <v>บจก.ซันฟีด</v>
          </cell>
          <cell r="F224" t="str">
            <v>915 พี</v>
          </cell>
          <cell r="G224">
            <v>20</v>
          </cell>
          <cell r="H224">
            <v>39</v>
          </cell>
          <cell r="I224" t="str">
            <v>ขาว</v>
          </cell>
          <cell r="J224"/>
          <cell r="L224">
            <v>84</v>
          </cell>
          <cell r="M224" t="str">
            <v>+</v>
          </cell>
          <cell r="N224"/>
          <cell r="R224" t="str">
            <v>ไม่</v>
          </cell>
          <cell r="T224" t="str">
            <v>ไม่สวมถุงใน</v>
          </cell>
          <cell r="U224"/>
          <cell r="V224"/>
          <cell r="X224">
            <v>45989</v>
          </cell>
          <cell r="Z224" t="str">
            <v xml:space="preserve">300กระสอบแบนเต็มใบ </v>
          </cell>
          <cell r="AA224">
            <v>5000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5000</v>
          </cell>
          <cell r="AM224"/>
          <cell r="AN224">
            <v>5250</v>
          </cell>
          <cell r="AO224" t="str">
            <v>WSWT2025850</v>
          </cell>
          <cell r="AQ224">
            <v>5657.85</v>
          </cell>
          <cell r="AR224">
            <v>0</v>
          </cell>
          <cell r="AS224">
            <v>5657.85</v>
          </cell>
          <cell r="AT224">
            <v>0</v>
          </cell>
          <cell r="AU224">
            <v>0</v>
          </cell>
          <cell r="BZ224" t="str">
            <v>WRWT25850/WRWT25800</v>
          </cell>
          <cell r="CA224">
            <v>445.71285000000012</v>
          </cell>
          <cell r="DL224" t="str">
            <v>P7</v>
          </cell>
          <cell r="DM224">
            <v>2</v>
          </cell>
          <cell r="DN224">
            <v>45989</v>
          </cell>
          <cell r="DP224">
            <v>45984</v>
          </cell>
          <cell r="DQ224"/>
          <cell r="DR224">
            <v>45980</v>
          </cell>
          <cell r="DS224">
            <v>45987</v>
          </cell>
          <cell r="DT224">
            <v>45988</v>
          </cell>
          <cell r="DU224">
            <v>45988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MK68-001118</v>
          </cell>
          <cell r="C225">
            <v>45916</v>
          </cell>
          <cell r="E225" t="str">
            <v>บจก.ซันฟีด</v>
          </cell>
          <cell r="F225">
            <v>331</v>
          </cell>
          <cell r="G225">
            <v>20</v>
          </cell>
          <cell r="H225">
            <v>39</v>
          </cell>
          <cell r="I225" t="str">
            <v>ขาว</v>
          </cell>
          <cell r="J225"/>
          <cell r="L225">
            <v>84</v>
          </cell>
          <cell r="M225" t="str">
            <v>+</v>
          </cell>
          <cell r="N225"/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45989</v>
          </cell>
          <cell r="Z225" t="str">
            <v xml:space="preserve">300กระสอบแบนเต็มใบ </v>
          </cell>
          <cell r="AA225">
            <v>2500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2500</v>
          </cell>
          <cell r="AM225"/>
          <cell r="AN225">
            <v>2625</v>
          </cell>
          <cell r="AO225" t="str">
            <v>WSWT2025850</v>
          </cell>
          <cell r="AQ225">
            <v>2828.9250000000002</v>
          </cell>
          <cell r="AR225">
            <v>0</v>
          </cell>
          <cell r="AS225">
            <v>2828.9250000000002</v>
          </cell>
          <cell r="AT225">
            <v>0</v>
          </cell>
          <cell r="AU225">
            <v>0</v>
          </cell>
          <cell r="BZ225" t="str">
            <v>WRWT25850/WRWT25800</v>
          </cell>
          <cell r="CA225">
            <v>222.85642500000006</v>
          </cell>
          <cell r="DL225" t="str">
            <v>P7</v>
          </cell>
          <cell r="DM225">
            <v>2</v>
          </cell>
          <cell r="DN225">
            <v>45989</v>
          </cell>
          <cell r="DP225">
            <v>45984</v>
          </cell>
          <cell r="DQ225"/>
          <cell r="DR225">
            <v>45980</v>
          </cell>
          <cell r="DS225">
            <v>45987</v>
          </cell>
          <cell r="DT225">
            <v>45988</v>
          </cell>
          <cell r="DU225">
            <v>45988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MK68-001118</v>
          </cell>
          <cell r="C226">
            <v>45916</v>
          </cell>
          <cell r="E226" t="str">
            <v>บจก.ซันฟีด</v>
          </cell>
          <cell r="F226" t="str">
            <v>954 แอล</v>
          </cell>
          <cell r="G226">
            <v>20</v>
          </cell>
          <cell r="H226">
            <v>39</v>
          </cell>
          <cell r="I226" t="str">
            <v>ขาว</v>
          </cell>
          <cell r="J226"/>
          <cell r="L226">
            <v>84</v>
          </cell>
          <cell r="M226" t="str">
            <v>+</v>
          </cell>
          <cell r="N226"/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45989</v>
          </cell>
          <cell r="Z226" t="str">
            <v xml:space="preserve">300กระสอบแบนเต็มใบ </v>
          </cell>
          <cell r="AA226">
            <v>2500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2500</v>
          </cell>
          <cell r="AL226">
            <v>0</v>
          </cell>
          <cell r="AM226">
            <v>2535</v>
          </cell>
          <cell r="AN226">
            <v>0</v>
          </cell>
          <cell r="AO226" t="str">
            <v>WSWT2025850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WRWT25850/WRWT25800</v>
          </cell>
          <cell r="CA226">
            <v>0</v>
          </cell>
          <cell r="DL226" t="str">
            <v>P7</v>
          </cell>
          <cell r="DM226">
            <v>2</v>
          </cell>
          <cell r="DN226">
            <v>45989</v>
          </cell>
          <cell r="DP226">
            <v>45984</v>
          </cell>
          <cell r="DQ226"/>
          <cell r="DR226">
            <v>45980</v>
          </cell>
          <cell r="DS226">
            <v>45987</v>
          </cell>
          <cell r="DT226">
            <v>45988</v>
          </cell>
          <cell r="DU226">
            <v>45988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MK68-001118</v>
          </cell>
          <cell r="C227">
            <v>45916</v>
          </cell>
          <cell r="E227" t="str">
            <v>บจก.ซันฟีด</v>
          </cell>
          <cell r="F227" t="str">
            <v>953 เอส</v>
          </cell>
          <cell r="G227">
            <v>20</v>
          </cell>
          <cell r="H227">
            <v>39</v>
          </cell>
          <cell r="I227" t="str">
            <v>ขาว</v>
          </cell>
          <cell r="J227"/>
          <cell r="L227">
            <v>84</v>
          </cell>
          <cell r="M227" t="str">
            <v>+</v>
          </cell>
          <cell r="N227"/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45989</v>
          </cell>
          <cell r="Z227" t="str">
            <v xml:space="preserve">300กระสอบแบนเต็มใบ </v>
          </cell>
          <cell r="AA227">
            <v>2500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2500</v>
          </cell>
          <cell r="AM227">
            <v>0</v>
          </cell>
          <cell r="AN227">
            <v>2625</v>
          </cell>
          <cell r="AO227" t="str">
            <v>WSWT2025850</v>
          </cell>
          <cell r="AQ227">
            <v>2828.9250000000002</v>
          </cell>
          <cell r="AR227">
            <v>0</v>
          </cell>
          <cell r="AS227">
            <v>2828.9250000000002</v>
          </cell>
          <cell r="AT227">
            <v>0</v>
          </cell>
          <cell r="AU227">
            <v>0</v>
          </cell>
          <cell r="BZ227" t="str">
            <v>WRWT25850/WRWT25800</v>
          </cell>
          <cell r="CA227">
            <v>222.85642500000006</v>
          </cell>
          <cell r="DL227" t="str">
            <v>P7</v>
          </cell>
          <cell r="DM227">
            <v>2</v>
          </cell>
          <cell r="DN227">
            <v>45989</v>
          </cell>
          <cell r="DP227">
            <v>45984</v>
          </cell>
          <cell r="DQ227"/>
          <cell r="DR227">
            <v>45980</v>
          </cell>
          <cell r="DS227">
            <v>45987</v>
          </cell>
          <cell r="DT227">
            <v>45988</v>
          </cell>
          <cell r="DU227">
            <v>45988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ประมาณการ</v>
          </cell>
          <cell r="C228" t="str">
            <v>ประมาณการ</v>
          </cell>
          <cell r="E228" t="str">
            <v>บจก.ซันฟีด</v>
          </cell>
          <cell r="F228" t="str">
            <v>รอแบบ</v>
          </cell>
          <cell r="G228">
            <v>20</v>
          </cell>
          <cell r="H228">
            <v>39</v>
          </cell>
          <cell r="I228" t="str">
            <v>ขาว</v>
          </cell>
          <cell r="J228"/>
          <cell r="L228">
            <v>84</v>
          </cell>
          <cell r="M228" t="str">
            <v>+</v>
          </cell>
          <cell r="N228"/>
          <cell r="R228" t="str">
            <v>บิด</v>
          </cell>
          <cell r="T228" t="str">
            <v>ไม่สวมถุงใน</v>
          </cell>
          <cell r="U228"/>
          <cell r="V228"/>
          <cell r="X228" t="str">
            <v>รอแจ้ง</v>
          </cell>
          <cell r="Z228" t="str">
            <v xml:space="preserve">300กระสอบแบนเต็มใบ </v>
          </cell>
          <cell r="AA228">
            <v>1267500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1267500</v>
          </cell>
          <cell r="AM228"/>
          <cell r="AN228">
            <v>1330875</v>
          </cell>
          <cell r="AO228" t="str">
            <v>WSWT2025850</v>
          </cell>
          <cell r="AQ228">
            <v>1434264.9750000001</v>
          </cell>
          <cell r="AR228">
            <v>0</v>
          </cell>
          <cell r="AS228">
            <v>1434264.9750000001</v>
          </cell>
          <cell r="AT228">
            <v>0</v>
          </cell>
          <cell r="AU228">
            <v>0</v>
          </cell>
          <cell r="BZ228" t="str">
            <v>WRWT25850/WRWT25800</v>
          </cell>
          <cell r="CA228">
            <v>112988.20747500002</v>
          </cell>
          <cell r="DL228" t="str">
            <v>P7</v>
          </cell>
          <cell r="DM228">
            <v>2</v>
          </cell>
          <cell r="DN228" t="str">
            <v>รอแจ้ง</v>
          </cell>
          <cell r="DP228" t="e">
            <v>#VALUE!</v>
          </cell>
          <cell r="DQ228"/>
          <cell r="DR228" t="e">
            <v>#VALUE!</v>
          </cell>
          <cell r="DS228" t="e">
            <v>#VALUE!</v>
          </cell>
          <cell r="DT228" t="e">
            <v>#VALUE!</v>
          </cell>
          <cell r="DU228" t="e">
            <v>#VALUE!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>รอART</v>
          </cell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20</v>
          </cell>
          <cell r="H229">
            <v>38</v>
          </cell>
          <cell r="I229"/>
          <cell r="J229"/>
          <cell r="L229">
            <v>82</v>
          </cell>
          <cell r="M229" t="str">
            <v>+</v>
          </cell>
          <cell r="N229">
            <v>2</v>
          </cell>
          <cell r="R229"/>
          <cell r="T229"/>
          <cell r="U229"/>
          <cell r="V229"/>
          <cell r="X229"/>
          <cell r="Z229"/>
          <cell r="AA229"/>
          <cell r="AB229"/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WSWT2025850</v>
          </cell>
          <cell r="AQ229">
            <v>1726563.8971955001</v>
          </cell>
          <cell r="AR229">
            <v>28098.187195500002</v>
          </cell>
          <cell r="AS229">
            <v>1698465.7100000002</v>
          </cell>
          <cell r="AT229">
            <v>0</v>
          </cell>
          <cell r="AU229">
            <v>0</v>
          </cell>
          <cell r="BZ229" t="str">
            <v>WRWT200850/WRWT25800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37</v>
          </cell>
          <cell r="I230"/>
          <cell r="J230"/>
          <cell r="L230">
            <v>82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WSWT2021750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WRWT200750/WRWT21750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 t="str">
            <v>MK68-001260</v>
          </cell>
          <cell r="C231">
            <v>45951</v>
          </cell>
          <cell r="E231" t="str">
            <v>บจก.อินเทคค์ โกลบอล</v>
          </cell>
          <cell r="F231" t="str">
            <v>เพอเฟคค์ 664HP</v>
          </cell>
          <cell r="G231">
            <v>20</v>
          </cell>
          <cell r="H231">
            <v>36</v>
          </cell>
          <cell r="I231" t="str">
            <v>ขาว</v>
          </cell>
          <cell r="J231"/>
          <cell r="L231">
            <v>78</v>
          </cell>
          <cell r="M231" t="str">
            <v>±</v>
          </cell>
          <cell r="N231">
            <v>5</v>
          </cell>
          <cell r="R231" t="str">
            <v>จับจีบ4"</v>
          </cell>
          <cell r="T231" t="str">
            <v>ไม่สวมถุงใน</v>
          </cell>
          <cell r="U231"/>
          <cell r="V231"/>
          <cell r="X231">
            <v>45967</v>
          </cell>
          <cell r="Z231" t="str">
            <v>มัด80 ใช้สายรัด</v>
          </cell>
          <cell r="AA231">
            <v>18160</v>
          </cell>
          <cell r="AB231">
            <v>0</v>
          </cell>
          <cell r="AC231">
            <v>0</v>
          </cell>
          <cell r="AD231">
            <v>0</v>
          </cell>
          <cell r="AG231" t="str">
            <v>3/11  30000  10/11  20000   17/11  20000   24/11  20000</v>
          </cell>
          <cell r="AI231" t="str">
            <v>ห้ามขาด-ห้ามเกิน</v>
          </cell>
          <cell r="AJ231">
            <v>18160</v>
          </cell>
          <cell r="AL231">
            <v>0</v>
          </cell>
          <cell r="AM231">
            <v>97591</v>
          </cell>
          <cell r="AN231">
            <v>0</v>
          </cell>
          <cell r="AO231" t="str">
            <v>WSWT2025800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0</v>
          </cell>
          <cell r="DL231" t="str">
            <v>P7</v>
          </cell>
          <cell r="DM231">
            <v>2</v>
          </cell>
          <cell r="DN231">
            <v>45967</v>
          </cell>
          <cell r="DP231">
            <v>45962</v>
          </cell>
          <cell r="DQ231"/>
          <cell r="DR231">
            <v>45958</v>
          </cell>
          <cell r="DS231">
            <v>45965</v>
          </cell>
          <cell r="DT231">
            <v>45966</v>
          </cell>
          <cell r="DU231">
            <v>45966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ประมาณการ</v>
          </cell>
          <cell r="C232" t="str">
            <v>ประมาณการ</v>
          </cell>
          <cell r="E232" t="str">
            <v>บจก.อินเทคค์ โกลบอล</v>
          </cell>
          <cell r="F232" t="str">
            <v>รอแบบ</v>
          </cell>
          <cell r="G232">
            <v>20</v>
          </cell>
          <cell r="H232">
            <v>36</v>
          </cell>
          <cell r="I232" t="str">
            <v>ขาว</v>
          </cell>
          <cell r="J232"/>
          <cell r="L232">
            <v>78</v>
          </cell>
          <cell r="M232" t="str">
            <v>±</v>
          </cell>
          <cell r="N232">
            <v>5</v>
          </cell>
          <cell r="R232" t="str">
            <v>จับจีบ4"</v>
          </cell>
          <cell r="T232" t="str">
            <v>ไม่สวมถุงใน</v>
          </cell>
          <cell r="U232"/>
          <cell r="V232"/>
          <cell r="X232" t="str">
            <v>รอแจ้ง</v>
          </cell>
          <cell r="Z232" t="str">
            <v>มัด80 ใช้สายรัด</v>
          </cell>
          <cell r="AA232">
            <v>290000</v>
          </cell>
          <cell r="AB232">
            <v>0</v>
          </cell>
          <cell r="AC232">
            <v>0</v>
          </cell>
          <cell r="AD232">
            <v>0</v>
          </cell>
          <cell r="AG232"/>
          <cell r="AI232" t="str">
            <v>ห้ามขาด-ห้ามเกิน</v>
          </cell>
          <cell r="AJ232">
            <v>0</v>
          </cell>
          <cell r="AL232">
            <v>290000</v>
          </cell>
          <cell r="AM232">
            <v>0</v>
          </cell>
          <cell r="AN232">
            <v>304500</v>
          </cell>
          <cell r="AO232" t="str">
            <v>WSWT2025800</v>
          </cell>
          <cell r="AQ232">
            <v>303847.5</v>
          </cell>
          <cell r="AR232">
            <v>18955</v>
          </cell>
          <cell r="AS232">
            <v>284892.5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21778.448888888888</v>
          </cell>
          <cell r="DL232" t="str">
            <v>P7</v>
          </cell>
          <cell r="DM232">
            <v>2</v>
          </cell>
          <cell r="DN232" t="str">
            <v>รอแจ้ง</v>
          </cell>
          <cell r="DP232" t="e">
            <v>#VALUE!</v>
          </cell>
          <cell r="DQ232"/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37</v>
          </cell>
          <cell r="I233"/>
          <cell r="J233"/>
          <cell r="L233">
            <v>80</v>
          </cell>
          <cell r="M233" t="str">
            <v>±</v>
          </cell>
          <cell r="N233">
            <v>3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WSWT2025800</v>
          </cell>
          <cell r="AQ233">
            <v>303847.5</v>
          </cell>
          <cell r="AR233">
            <v>18955</v>
          </cell>
          <cell r="AS233">
            <v>284892.5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98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WSWT2021950UV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WRWT200950/WRWT21950</v>
          </cell>
          <cell r="CA234">
            <v>0</v>
          </cell>
          <cell r="DL234"/>
          <cell r="DM234" t="str">
            <v>Lead time</v>
          </cell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34</v>
          </cell>
          <cell r="I235"/>
          <cell r="J235"/>
          <cell r="L235">
            <v>95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WSWT2021900UV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WRWT200900/WRWT21900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80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WSWT2021750UV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WRWT200750/WRWT21750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80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WSWT2021800UV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WRWT200800/WRWT21800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/>
        </row>
        <row r="238">
          <cell r="B238">
            <v>0</v>
          </cell>
          <cell r="C238"/>
          <cell r="E238"/>
          <cell r="F238"/>
          <cell r="G238">
            <v>20</v>
          </cell>
          <cell r="H238">
            <v>37</v>
          </cell>
          <cell r="I238" t="str">
            <v>ขาว</v>
          </cell>
          <cell r="J238"/>
          <cell r="L238">
            <v>70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WSWT2025700(1)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WRWT200800/WRWT25650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20</v>
          </cell>
          <cell r="H239">
            <v>34</v>
          </cell>
          <cell r="I239"/>
          <cell r="J239"/>
          <cell r="L239">
            <v>85</v>
          </cell>
          <cell r="M239" t="str">
            <v>±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WSWT2021850UV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WRWT200850/WRWT21850</v>
          </cell>
          <cell r="CA239">
            <v>0</v>
          </cell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>
            <v>0</v>
          </cell>
          <cell r="EI239"/>
        </row>
        <row r="240">
          <cell r="B240">
            <v>0</v>
          </cell>
          <cell r="C240"/>
          <cell r="E240"/>
          <cell r="F240"/>
          <cell r="G240">
            <v>20</v>
          </cell>
          <cell r="H240">
            <v>34</v>
          </cell>
          <cell r="I240"/>
          <cell r="J240"/>
          <cell r="L240">
            <v>80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WSWT2021750UV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WRWT200750/WRWT21750</v>
          </cell>
          <cell r="CA240">
            <v>0</v>
          </cell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>
            <v>0</v>
          </cell>
          <cell r="EI240"/>
        </row>
        <row r="241">
          <cell r="B241">
            <v>0</v>
          </cell>
          <cell r="C241"/>
          <cell r="E241"/>
          <cell r="F241"/>
          <cell r="G241">
            <v>21</v>
          </cell>
          <cell r="H241">
            <v>39</v>
          </cell>
          <cell r="I241"/>
          <cell r="J241"/>
          <cell r="L241">
            <v>78</v>
          </cell>
          <cell r="M241" t="str">
            <v>±</v>
          </cell>
          <cell r="N241">
            <v>3</v>
          </cell>
          <cell r="R241"/>
          <cell r="T241"/>
          <cell r="U241"/>
          <cell r="V241"/>
          <cell r="X241"/>
          <cell r="Z241"/>
          <cell r="AA241"/>
          <cell r="AB241"/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WSWT2125700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WRWT210800/WRWT25650</v>
          </cell>
          <cell r="CA241">
            <v>0</v>
          </cell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>
            <v>0</v>
          </cell>
          <cell r="EI241"/>
        </row>
        <row r="242">
          <cell r="B242" t="str">
            <v>ใบรับคำสั่งซื้อ</v>
          </cell>
          <cell r="C242">
            <v>45966</v>
          </cell>
          <cell r="E242" t="str">
            <v>บจก.หนองบัวฟีดมิลล์</v>
          </cell>
          <cell r="F242" t="str">
            <v>ไม่พิมพ์</v>
          </cell>
          <cell r="G242">
            <v>21</v>
          </cell>
          <cell r="H242">
            <v>38</v>
          </cell>
          <cell r="I242" t="str">
            <v>ขาว</v>
          </cell>
          <cell r="J242"/>
          <cell r="L242">
            <v>68</v>
          </cell>
          <cell r="M242" t="str">
            <v>±</v>
          </cell>
          <cell r="N242">
            <v>5</v>
          </cell>
          <cell r="R242" t="str">
            <v>ไม่</v>
          </cell>
          <cell r="T242">
            <v>22</v>
          </cell>
          <cell r="U242">
            <v>41</v>
          </cell>
          <cell r="V242">
            <v>40</v>
          </cell>
          <cell r="X242">
            <v>45972</v>
          </cell>
          <cell r="Z242" t="str">
            <v>500กระสอบ</v>
          </cell>
          <cell r="AA242">
            <v>15000</v>
          </cell>
          <cell r="AB242">
            <v>224.75700080767996</v>
          </cell>
          <cell r="AC242">
            <v>0</v>
          </cell>
          <cell r="AD242">
            <v>224.75700080767996</v>
          </cell>
          <cell r="AG242"/>
          <cell r="AI242"/>
          <cell r="AJ242">
            <v>4900</v>
          </cell>
          <cell r="AL242">
            <v>10100</v>
          </cell>
          <cell r="AM242"/>
          <cell r="AN242">
            <v>0</v>
          </cell>
          <cell r="AO242" t="str">
            <v>WSWT2125650</v>
          </cell>
          <cell r="AQ242">
            <v>11146.662999999999</v>
          </cell>
          <cell r="AR242">
            <v>11146.662999999999</v>
          </cell>
          <cell r="AS242">
            <v>0</v>
          </cell>
          <cell r="AT242">
            <v>0</v>
          </cell>
          <cell r="AU242">
            <v>0</v>
          </cell>
          <cell r="BZ242" t="str">
            <v>WRWT25650/WRWT25650</v>
          </cell>
          <cell r="CA242">
            <v>0</v>
          </cell>
          <cell r="DL242" t="str">
            <v>P13</v>
          </cell>
          <cell r="DM242">
            <v>2</v>
          </cell>
          <cell r="DN242">
            <v>45972</v>
          </cell>
          <cell r="DP242">
            <v>45967</v>
          </cell>
          <cell r="DQ242"/>
          <cell r="DR242"/>
          <cell r="DS242"/>
          <cell r="DT242"/>
          <cell r="DU242">
            <v>45970</v>
          </cell>
          <cell r="DW242">
            <v>45971</v>
          </cell>
          <cell r="DX242"/>
          <cell r="DY242"/>
          <cell r="DZ242"/>
          <cell r="EA242"/>
          <cell r="EB242"/>
          <cell r="EC242" t="str">
            <v>ตัด</v>
          </cell>
          <cell r="ED242"/>
          <cell r="EG242"/>
          <cell r="EH242"/>
          <cell r="EI242"/>
        </row>
        <row r="243">
          <cell r="B243" t="str">
            <v>MK68-001325</v>
          </cell>
          <cell r="C243">
            <v>45964</v>
          </cell>
          <cell r="E243" t="str">
            <v>บจก.เอเชี่ยนเคมิคัล</v>
          </cell>
          <cell r="F243" t="str">
            <v xml:space="preserve">ไม่พิมพ์ </v>
          </cell>
          <cell r="G243">
            <v>21</v>
          </cell>
          <cell r="H243">
            <v>31</v>
          </cell>
          <cell r="I243" t="str">
            <v>ขาว</v>
          </cell>
          <cell r="J243"/>
          <cell r="L243">
            <v>60</v>
          </cell>
          <cell r="M243" t="str">
            <v>±</v>
          </cell>
          <cell r="N243">
            <v>5</v>
          </cell>
          <cell r="R243" t="str">
            <v>ไม่</v>
          </cell>
          <cell r="T243" t="str">
            <v>ไม่สวมถุงใน</v>
          </cell>
          <cell r="U243"/>
          <cell r="V243"/>
          <cell r="X243">
            <v>45972</v>
          </cell>
          <cell r="Z243" t="str">
            <v>มัด100</v>
          </cell>
          <cell r="AA243">
            <v>5000</v>
          </cell>
          <cell r="AB243">
            <v>0</v>
          </cell>
          <cell r="AC243">
            <v>0</v>
          </cell>
          <cell r="AD243">
            <v>0</v>
          </cell>
          <cell r="AG243" t="str">
            <v>เย็น10-11</v>
          </cell>
          <cell r="AI243"/>
          <cell r="AJ243">
            <v>0</v>
          </cell>
          <cell r="AL243">
            <v>5000</v>
          </cell>
          <cell r="AM243"/>
          <cell r="AN243">
            <v>5250</v>
          </cell>
          <cell r="AO243" t="str">
            <v>WSWT2125650</v>
          </cell>
          <cell r="AQ243">
            <v>4540.25</v>
          </cell>
          <cell r="AR243">
            <v>2554</v>
          </cell>
          <cell r="AS243">
            <v>1986.25</v>
          </cell>
          <cell r="AT243">
            <v>0</v>
          </cell>
          <cell r="AU243">
            <v>0</v>
          </cell>
          <cell r="BZ243" t="str">
            <v>WRWT25650/WRWT25650</v>
          </cell>
          <cell r="CA243">
            <v>135.56156249999998</v>
          </cell>
          <cell r="DL243" t="str">
            <v>P3</v>
          </cell>
          <cell r="DM243">
            <v>1</v>
          </cell>
          <cell r="DN243">
            <v>45972</v>
          </cell>
          <cell r="DP243">
            <v>45967</v>
          </cell>
          <cell r="DQ243"/>
          <cell r="DR243"/>
          <cell r="DS243"/>
          <cell r="DT243"/>
          <cell r="DU243">
            <v>45971</v>
          </cell>
          <cell r="DW243"/>
          <cell r="DX243"/>
          <cell r="DY243"/>
          <cell r="DZ243"/>
          <cell r="EA243"/>
          <cell r="EB243"/>
          <cell r="EC243" t="str">
            <v>ตัด</v>
          </cell>
          <cell r="ED243"/>
          <cell r="EG243"/>
          <cell r="EH243"/>
          <cell r="EI243"/>
        </row>
        <row r="244">
          <cell r="B244">
            <v>0</v>
          </cell>
          <cell r="C244" t="str">
            <v xml:space="preserve"> </v>
          </cell>
          <cell r="E244"/>
          <cell r="F244"/>
          <cell r="G244">
            <v>21</v>
          </cell>
          <cell r="H244">
            <v>37</v>
          </cell>
          <cell r="I244" t="str">
            <v>ขาว</v>
          </cell>
          <cell r="J244"/>
          <cell r="L244">
            <v>67</v>
          </cell>
          <cell r="M244" t="str">
            <v>±</v>
          </cell>
          <cell r="N244">
            <v>5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WSWT2125650</v>
          </cell>
          <cell r="AQ244">
            <v>15686.912999999999</v>
          </cell>
          <cell r="AR244">
            <v>13700.662999999999</v>
          </cell>
          <cell r="AS244">
            <v>1986.25</v>
          </cell>
          <cell r="AT244">
            <v>0</v>
          </cell>
          <cell r="AU244">
            <v>0</v>
          </cell>
          <cell r="BZ244" t="str">
            <v>WRWT25650/WRWT25650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21</v>
          </cell>
          <cell r="H245">
            <v>37</v>
          </cell>
          <cell r="I245" t="str">
            <v>ขาวแถบใส5</v>
          </cell>
          <cell r="J245"/>
          <cell r="L245">
            <v>67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WSWTSCL052125650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WRWT25650/WRCL25680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>
            <v>0</v>
          </cell>
          <cell r="C246"/>
          <cell r="E246"/>
          <cell r="F246"/>
          <cell r="G246">
            <v>21</v>
          </cell>
          <cell r="H246">
            <v>37</v>
          </cell>
          <cell r="I246" t="str">
            <v>ขาว</v>
          </cell>
          <cell r="J246"/>
          <cell r="L246">
            <v>83</v>
          </cell>
          <cell r="M246" t="str">
            <v>±</v>
          </cell>
          <cell r="N246">
            <v>5</v>
          </cell>
          <cell r="R246"/>
          <cell r="T246"/>
          <cell r="U246"/>
          <cell r="V246"/>
          <cell r="X246"/>
          <cell r="Z246"/>
          <cell r="AA246"/>
          <cell r="AB246"/>
          <cell r="AC246">
            <v>0</v>
          </cell>
          <cell r="AD246"/>
          <cell r="AG246"/>
          <cell r="AI246" t="str">
            <v>ระบุในSD</v>
          </cell>
          <cell r="AJ246"/>
          <cell r="AL246">
            <v>0</v>
          </cell>
          <cell r="AM246"/>
          <cell r="AN246">
            <v>0</v>
          </cell>
          <cell r="AO246" t="str">
            <v>WSWT2125800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BZ246" t="str">
            <v>WRWT210800/WRWT25800</v>
          </cell>
          <cell r="CA246">
            <v>0</v>
          </cell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 t="str">
            <v>MK68-001280</v>
          </cell>
          <cell r="C247">
            <v>45953</v>
          </cell>
          <cell r="E247" t="str">
            <v>คุณนพวินทร์ รัตนเศรษฐ์เมธา</v>
          </cell>
          <cell r="F247" t="str">
            <v>ลุงนัย ฟาร์ม 104</v>
          </cell>
          <cell r="G247">
            <v>21</v>
          </cell>
          <cell r="H247">
            <v>37</v>
          </cell>
          <cell r="I247" t="str">
            <v>ขาว</v>
          </cell>
          <cell r="J247" t="str">
            <v>ใส</v>
          </cell>
          <cell r="L247">
            <v>100</v>
          </cell>
          <cell r="M247" t="str">
            <v>±</v>
          </cell>
          <cell r="N247">
            <v>5</v>
          </cell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45967</v>
          </cell>
          <cell r="Z247" t="str">
            <v>500กระสอบ</v>
          </cell>
          <cell r="AA247">
            <v>5000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5000</v>
          </cell>
          <cell r="AL247">
            <v>0</v>
          </cell>
          <cell r="AM247">
            <v>5400</v>
          </cell>
          <cell r="AN247">
            <v>0</v>
          </cell>
          <cell r="AO247" t="str">
            <v>WSWT2121670SM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>
            <v>45967</v>
          </cell>
          <cell r="DP247">
            <v>45962</v>
          </cell>
          <cell r="DQ247">
            <v>45963</v>
          </cell>
          <cell r="DR247">
            <v>45957</v>
          </cell>
          <cell r="DS247">
            <v>45964</v>
          </cell>
          <cell r="DT247">
            <v>45965</v>
          </cell>
          <cell r="DU247">
            <v>45965</v>
          </cell>
          <cell r="DW247"/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MK68-001320</v>
          </cell>
          <cell r="C248">
            <v>45962</v>
          </cell>
          <cell r="E248" t="str">
            <v>บจก.เอพีเอ็ม อะโกร</v>
          </cell>
          <cell r="F248" t="str">
            <v>ฟีล กู๊ด 8031</v>
          </cell>
          <cell r="G248">
            <v>21</v>
          </cell>
          <cell r="H248">
            <v>38</v>
          </cell>
          <cell r="I248" t="str">
            <v>ขาว</v>
          </cell>
          <cell r="J248" t="str">
            <v>ใส</v>
          </cell>
          <cell r="L248">
            <v>102</v>
          </cell>
          <cell r="M248" t="str">
            <v>±</v>
          </cell>
          <cell r="N248">
            <v>5</v>
          </cell>
          <cell r="R248" t="str">
            <v>จับจีบ</v>
          </cell>
          <cell r="T248">
            <v>22</v>
          </cell>
          <cell r="U248">
            <v>40</v>
          </cell>
          <cell r="V248">
            <v>60</v>
          </cell>
          <cell r="X248">
            <v>45968</v>
          </cell>
          <cell r="Z248" t="str">
            <v>500กระสอบแบน</v>
          </cell>
          <cell r="AA248">
            <v>3000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3000</v>
          </cell>
          <cell r="AL248">
            <v>0</v>
          </cell>
          <cell r="AM248">
            <v>3100</v>
          </cell>
          <cell r="AN248">
            <v>0</v>
          </cell>
          <cell r="AO248" t="str">
            <v>WSWT2121670SM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>
            <v>45968</v>
          </cell>
          <cell r="DP248">
            <v>45963</v>
          </cell>
          <cell r="DQ248">
            <v>45964</v>
          </cell>
          <cell r="DR248">
            <v>45958</v>
          </cell>
          <cell r="DS248">
            <v>45965</v>
          </cell>
          <cell r="DT248">
            <v>45966</v>
          </cell>
          <cell r="DU248">
            <v>45966</v>
          </cell>
          <cell r="DW248">
            <v>45967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/>
          <cell r="EG248"/>
          <cell r="EH248"/>
          <cell r="EI248"/>
        </row>
        <row r="249">
          <cell r="B249" t="str">
            <v>MK68-001322</v>
          </cell>
          <cell r="C249">
            <v>45962</v>
          </cell>
          <cell r="E249" t="str">
            <v>บจก.เอพีเอ็ม อะโกร</v>
          </cell>
          <cell r="F249" t="str">
            <v>ฟีล กู๊ด 8131</v>
          </cell>
          <cell r="G249">
            <v>21</v>
          </cell>
          <cell r="H249">
            <v>38</v>
          </cell>
          <cell r="I249" t="str">
            <v>ขาว</v>
          </cell>
          <cell r="J249" t="str">
            <v>ใส</v>
          </cell>
          <cell r="L249">
            <v>102</v>
          </cell>
          <cell r="M249" t="str">
            <v>±</v>
          </cell>
          <cell r="N249">
            <v>5</v>
          </cell>
          <cell r="R249" t="str">
            <v>จับจีบ</v>
          </cell>
          <cell r="T249">
            <v>22</v>
          </cell>
          <cell r="U249">
            <v>40</v>
          </cell>
          <cell r="V249">
            <v>60</v>
          </cell>
          <cell r="X249">
            <v>45968</v>
          </cell>
          <cell r="Z249" t="str">
            <v>500กระสอบแบน</v>
          </cell>
          <cell r="AA249">
            <v>3000</v>
          </cell>
          <cell r="AB249">
            <v>39.078734745600002</v>
          </cell>
          <cell r="AC249">
            <v>0</v>
          </cell>
          <cell r="AD249">
            <v>39.078734745600002</v>
          </cell>
          <cell r="AG249"/>
          <cell r="AI249"/>
          <cell r="AJ249">
            <v>1800</v>
          </cell>
          <cell r="AL249">
            <v>1200</v>
          </cell>
          <cell r="AM249">
            <v>3200</v>
          </cell>
          <cell r="AN249">
            <v>0</v>
          </cell>
          <cell r="AO249" t="str">
            <v>WSWT2121670SM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BZ249" t="str">
            <v>WRWT21670/WRWT21670</v>
          </cell>
          <cell r="CA249">
            <v>0</v>
          </cell>
          <cell r="DL249" t="str">
            <v>P8</v>
          </cell>
          <cell r="DM249">
            <v>4</v>
          </cell>
          <cell r="DN249">
            <v>45968</v>
          </cell>
          <cell r="DP249">
            <v>45963</v>
          </cell>
          <cell r="DQ249">
            <v>45964</v>
          </cell>
          <cell r="DR249">
            <v>45958</v>
          </cell>
          <cell r="DS249">
            <v>45965</v>
          </cell>
          <cell r="DT249">
            <v>45966</v>
          </cell>
          <cell r="DU249">
            <v>45966</v>
          </cell>
          <cell r="DW249">
            <v>45967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/>
          <cell r="EG249"/>
          <cell r="EH249"/>
          <cell r="EI249"/>
        </row>
        <row r="250">
          <cell r="B250" t="str">
            <v>MK68-001278</v>
          </cell>
          <cell r="C250">
            <v>45953</v>
          </cell>
          <cell r="E250" t="str">
            <v>บจก.วีซีเอฟ</v>
          </cell>
          <cell r="F250" t="str">
            <v>JET 333</v>
          </cell>
          <cell r="G250">
            <v>21</v>
          </cell>
          <cell r="H250">
            <v>37</v>
          </cell>
          <cell r="I250" t="str">
            <v>ขาว</v>
          </cell>
          <cell r="J250" t="str">
            <v>ใส</v>
          </cell>
          <cell r="L250">
            <v>100</v>
          </cell>
          <cell r="M250" t="str">
            <v>±</v>
          </cell>
          <cell r="N250">
            <v>5</v>
          </cell>
          <cell r="R250" t="str">
            <v>บิด</v>
          </cell>
          <cell r="T250" t="str">
            <v>ไม่สวมถุงใน</v>
          </cell>
          <cell r="U250"/>
          <cell r="V250"/>
          <cell r="X250">
            <v>45972</v>
          </cell>
          <cell r="Z250" t="str">
            <v>500กระสอบแบน</v>
          </cell>
          <cell r="AA250">
            <v>30000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0</v>
          </cell>
          <cell r="AL250">
            <v>30000</v>
          </cell>
          <cell r="AM250"/>
          <cell r="AN250">
            <v>31500</v>
          </cell>
          <cell r="AO250" t="str">
            <v>WSWT2121670SM</v>
          </cell>
          <cell r="AQ250">
            <v>32270.700000000004</v>
          </cell>
          <cell r="AR250">
            <v>32270.700000000004</v>
          </cell>
          <cell r="AS250">
            <v>0</v>
          </cell>
          <cell r="AT250">
            <v>32270.700000000004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>
            <v>45972</v>
          </cell>
          <cell r="DP250">
            <v>45967</v>
          </cell>
          <cell r="DQ250">
            <v>45968</v>
          </cell>
          <cell r="DR250">
            <v>45962</v>
          </cell>
          <cell r="DS250">
            <v>45969</v>
          </cell>
          <cell r="DT250">
            <v>45970</v>
          </cell>
          <cell r="DU250">
            <v>45970</v>
          </cell>
          <cell r="DW250"/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MK68-001274</v>
          </cell>
          <cell r="C251">
            <v>45953</v>
          </cell>
          <cell r="E251" t="str">
            <v>บจก.วีซีเอฟ</v>
          </cell>
          <cell r="F251" t="str">
            <v>SPEED PLUS 222ลาว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ไม่</v>
          </cell>
          <cell r="T251" t="str">
            <v>ไม่สวมถุงใน</v>
          </cell>
          <cell r="U251"/>
          <cell r="V251"/>
          <cell r="X251">
            <v>45976</v>
          </cell>
          <cell r="Z251" t="str">
            <v>500กระสอบแบน</v>
          </cell>
          <cell r="AA251">
            <v>5000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WSWT2121670SM</v>
          </cell>
          <cell r="AQ251">
            <v>5378.4500000000007</v>
          </cell>
          <cell r="AR251">
            <v>5378.4500000000007</v>
          </cell>
          <cell r="AS251">
            <v>0</v>
          </cell>
          <cell r="AT251">
            <v>5378.4500000000007</v>
          </cell>
          <cell r="AU251">
            <v>0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>
            <v>45976</v>
          </cell>
          <cell r="DP251">
            <v>45971</v>
          </cell>
          <cell r="DQ251">
            <v>45972</v>
          </cell>
          <cell r="DR251">
            <v>45966</v>
          </cell>
          <cell r="DS251">
            <v>45973</v>
          </cell>
          <cell r="DT251">
            <v>45974</v>
          </cell>
          <cell r="DU251">
            <v>45974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MK68-001274</v>
          </cell>
          <cell r="C252">
            <v>45953</v>
          </cell>
          <cell r="E252" t="str">
            <v>บจก.วีซีเอฟ</v>
          </cell>
          <cell r="F252" t="str">
            <v>SPEED PLUS 333ลาว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ไม่</v>
          </cell>
          <cell r="T252" t="str">
            <v>ไม่สวมถุงใน</v>
          </cell>
          <cell r="U252"/>
          <cell r="V252"/>
          <cell r="X252">
            <v>45976</v>
          </cell>
          <cell r="Z252" t="str">
            <v>500กระสอบแบน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5000</v>
          </cell>
          <cell r="AM252"/>
          <cell r="AN252">
            <v>5250</v>
          </cell>
          <cell r="AO252" t="str">
            <v>WSWT2121670SM</v>
          </cell>
          <cell r="AQ252">
            <v>5378.4500000000007</v>
          </cell>
          <cell r="AR252">
            <v>5378.4500000000007</v>
          </cell>
          <cell r="AS252">
            <v>0</v>
          </cell>
          <cell r="AT252">
            <v>5378.4500000000007</v>
          </cell>
          <cell r="AU252">
            <v>0</v>
          </cell>
          <cell r="BZ252" t="str">
            <v>WRWT21670/WRWT21670</v>
          </cell>
          <cell r="CA252">
            <v>0</v>
          </cell>
          <cell r="DL252" t="str">
            <v>P8</v>
          </cell>
          <cell r="DM252">
            <v>4</v>
          </cell>
          <cell r="DN252">
            <v>45976</v>
          </cell>
          <cell r="DP252">
            <v>45971</v>
          </cell>
          <cell r="DQ252">
            <v>45972</v>
          </cell>
          <cell r="DR252">
            <v>45966</v>
          </cell>
          <cell r="DS252">
            <v>45973</v>
          </cell>
          <cell r="DT252">
            <v>45974</v>
          </cell>
          <cell r="DU252">
            <v>45974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MK68-001278</v>
          </cell>
          <cell r="C253">
            <v>45953</v>
          </cell>
          <cell r="E253" t="str">
            <v>บจก.วีซีเอฟ</v>
          </cell>
          <cell r="F253" t="str">
            <v>JET 002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ไม่</v>
          </cell>
          <cell r="T253" t="str">
            <v>ไม่สวมถุงใน</v>
          </cell>
          <cell r="U253"/>
          <cell r="V253"/>
          <cell r="X253">
            <v>45980</v>
          </cell>
          <cell r="Z253" t="str">
            <v>500กระสอบแบน</v>
          </cell>
          <cell r="AA253">
            <v>5000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5000</v>
          </cell>
          <cell r="AM253"/>
          <cell r="AN253">
            <v>5250</v>
          </cell>
          <cell r="AO253" t="str">
            <v>WSWT2121670SM</v>
          </cell>
          <cell r="AQ253">
            <v>5378.4500000000007</v>
          </cell>
          <cell r="AR253">
            <v>5378.4500000000007</v>
          </cell>
          <cell r="AS253">
            <v>0</v>
          </cell>
          <cell r="AT253">
            <v>5378.4500000000007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>
            <v>45980</v>
          </cell>
          <cell r="DP253">
            <v>45975</v>
          </cell>
          <cell r="DQ253">
            <v>45976</v>
          </cell>
          <cell r="DR253">
            <v>45970</v>
          </cell>
          <cell r="DS253">
            <v>45977</v>
          </cell>
          <cell r="DT253">
            <v>45978</v>
          </cell>
          <cell r="DU253">
            <v>45978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MK68-001275</v>
          </cell>
          <cell r="C254">
            <v>45953</v>
          </cell>
          <cell r="E254" t="str">
            <v>บจก.วีซีเอฟ</v>
          </cell>
          <cell r="F254" t="str">
            <v>JET 405โปรตีน 18%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45980</v>
          </cell>
          <cell r="Z254" t="str">
            <v>500กระสอบแบน</v>
          </cell>
          <cell r="AA254">
            <v>10000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10000</v>
          </cell>
          <cell r="AM254"/>
          <cell r="AN254">
            <v>10500</v>
          </cell>
          <cell r="AO254" t="str">
            <v>WSWT2121670SM</v>
          </cell>
          <cell r="AQ254">
            <v>10756.900000000001</v>
          </cell>
          <cell r="AR254">
            <v>10756.900000000001</v>
          </cell>
          <cell r="AS254">
            <v>0</v>
          </cell>
          <cell r="AT254">
            <v>10756.900000000001</v>
          </cell>
          <cell r="AU254">
            <v>0</v>
          </cell>
          <cell r="BZ254" t="str">
            <v>WRWT21670/WRWT21670</v>
          </cell>
          <cell r="CA254">
            <v>0</v>
          </cell>
          <cell r="DL254" t="str">
            <v>P8</v>
          </cell>
          <cell r="DM254">
            <v>4</v>
          </cell>
          <cell r="DN254">
            <v>45980</v>
          </cell>
          <cell r="DP254">
            <v>45975</v>
          </cell>
          <cell r="DQ254">
            <v>45976</v>
          </cell>
          <cell r="DR254">
            <v>45970</v>
          </cell>
          <cell r="DS254">
            <v>45977</v>
          </cell>
          <cell r="DT254">
            <v>45978</v>
          </cell>
          <cell r="DU254">
            <v>45978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MK68-001275</v>
          </cell>
          <cell r="C255">
            <v>45953</v>
          </cell>
          <cell r="E255" t="str">
            <v>บจก.วีซีเอฟ</v>
          </cell>
          <cell r="F255" t="str">
            <v>R FEED 405A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ไม่</v>
          </cell>
          <cell r="T255" t="str">
            <v>ไม่สวมถุงใน</v>
          </cell>
          <cell r="U255"/>
          <cell r="V255"/>
          <cell r="X255">
            <v>45980</v>
          </cell>
          <cell r="Z255" t="str">
            <v>500กระสอบแบน</v>
          </cell>
          <cell r="AA255">
            <v>10000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3900</v>
          </cell>
          <cell r="AL255">
            <v>6100</v>
          </cell>
          <cell r="AM255">
            <v>10065</v>
          </cell>
          <cell r="AN255">
            <v>0</v>
          </cell>
          <cell r="AO255" t="str">
            <v>WSWT2121670SM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WRWT21670/WRWT21670</v>
          </cell>
          <cell r="CA255">
            <v>0</v>
          </cell>
          <cell r="DL255" t="str">
            <v>P8</v>
          </cell>
          <cell r="DM255">
            <v>4</v>
          </cell>
          <cell r="DN255">
            <v>45980</v>
          </cell>
          <cell r="DP255">
            <v>45975</v>
          </cell>
          <cell r="DQ255">
            <v>45976</v>
          </cell>
          <cell r="DR255">
            <v>45970</v>
          </cell>
          <cell r="DS255">
            <v>45977</v>
          </cell>
          <cell r="DT255">
            <v>45978</v>
          </cell>
          <cell r="DU255">
            <v>45978</v>
          </cell>
          <cell r="DW255"/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MK68-001294</v>
          </cell>
          <cell r="C256">
            <v>45958</v>
          </cell>
          <cell r="E256" t="str">
            <v>บจก.เอสพีเอ็ม อาหารสัตว์</v>
          </cell>
          <cell r="F256" t="str">
            <v>มาซู ฟีดพี040</v>
          </cell>
          <cell r="G256">
            <v>21</v>
          </cell>
          <cell r="H256">
            <v>38</v>
          </cell>
          <cell r="I256" t="str">
            <v>ขาว</v>
          </cell>
          <cell r="J256" t="str">
            <v>ด้าน</v>
          </cell>
          <cell r="L256">
            <v>102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22</v>
          </cell>
          <cell r="U256">
            <v>40</v>
          </cell>
          <cell r="V256">
            <v>60</v>
          </cell>
          <cell r="X256">
            <v>45990</v>
          </cell>
          <cell r="Z256" t="str">
            <v>500กระสอบแบน</v>
          </cell>
          <cell r="AA256">
            <v>3000</v>
          </cell>
          <cell r="AB256">
            <v>97.696836863999991</v>
          </cell>
          <cell r="AC256">
            <v>0</v>
          </cell>
          <cell r="AD256">
            <v>97.696836863999991</v>
          </cell>
          <cell r="AG256"/>
          <cell r="AI256"/>
          <cell r="AJ256">
            <v>0</v>
          </cell>
          <cell r="AL256">
            <v>3000</v>
          </cell>
          <cell r="AM256"/>
          <cell r="AN256">
            <v>3150</v>
          </cell>
          <cell r="AO256" t="str">
            <v>WSWT2121670SM</v>
          </cell>
          <cell r="AQ256">
            <v>3310.89</v>
          </cell>
          <cell r="AR256">
            <v>3310.89</v>
          </cell>
          <cell r="AS256">
            <v>0</v>
          </cell>
          <cell r="AT256">
            <v>1905</v>
          </cell>
          <cell r="AU256">
            <v>1405.8899999999999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>
            <v>45990</v>
          </cell>
          <cell r="DP256">
            <v>45985</v>
          </cell>
          <cell r="DQ256">
            <v>45986</v>
          </cell>
          <cell r="DR256">
            <v>45980</v>
          </cell>
          <cell r="DS256">
            <v>45987</v>
          </cell>
          <cell r="DT256">
            <v>45988</v>
          </cell>
          <cell r="DU256">
            <v>45988</v>
          </cell>
          <cell r="DW256">
            <v>45989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/>
          <cell r="EG256"/>
          <cell r="EH256"/>
          <cell r="EI256"/>
        </row>
        <row r="257">
          <cell r="B257" t="str">
            <v>ใบรับคำสั่งซื้อ</v>
          </cell>
          <cell r="C257"/>
          <cell r="E257" t="str">
            <v>บจก.หนองบัวฟีดมิลล์</v>
          </cell>
          <cell r="F257" t="str">
            <v>นิค 101S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บิด</v>
          </cell>
          <cell r="T257">
            <v>22</v>
          </cell>
          <cell r="U257">
            <v>40</v>
          </cell>
          <cell r="V257">
            <v>40</v>
          </cell>
          <cell r="X257">
            <v>45979</v>
          </cell>
          <cell r="Z257" t="str">
            <v>500กระสอบ</v>
          </cell>
          <cell r="AA257">
            <v>3000</v>
          </cell>
          <cell r="AB257">
            <v>65.13122457599998</v>
          </cell>
          <cell r="AC257">
            <v>0</v>
          </cell>
          <cell r="AD257">
            <v>65.13122457599998</v>
          </cell>
          <cell r="AG257"/>
          <cell r="AI257"/>
          <cell r="AJ257">
            <v>0</v>
          </cell>
          <cell r="AL257">
            <v>3000</v>
          </cell>
          <cell r="AM257"/>
          <cell r="AN257">
            <v>3150</v>
          </cell>
          <cell r="AO257" t="str">
            <v>WSWT2121670SM</v>
          </cell>
          <cell r="AQ257">
            <v>3227.07</v>
          </cell>
          <cell r="AR257">
            <v>3227.07</v>
          </cell>
          <cell r="AS257">
            <v>0</v>
          </cell>
          <cell r="AT257">
            <v>3227.07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>
            <v>45979</v>
          </cell>
          <cell r="DP257">
            <v>45974</v>
          </cell>
          <cell r="DQ257">
            <v>45975</v>
          </cell>
          <cell r="DR257">
            <v>45969</v>
          </cell>
          <cell r="DS257">
            <v>45976</v>
          </cell>
          <cell r="DT257">
            <v>45977</v>
          </cell>
          <cell r="DU257">
            <v>45977</v>
          </cell>
          <cell r="DW257">
            <v>45978</v>
          </cell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>รอART</v>
          </cell>
          <cell r="EG257"/>
          <cell r="EH257"/>
          <cell r="EI257"/>
        </row>
        <row r="258">
          <cell r="B258" t="str">
            <v>MK68-001315</v>
          </cell>
          <cell r="C258">
            <v>45962</v>
          </cell>
          <cell r="E258" t="str">
            <v>บจก.หนองบัวฟีดมิลล์</v>
          </cell>
          <cell r="F258" t="str">
            <v>ยูนิคอร์นฟีช 101-102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บิด</v>
          </cell>
          <cell r="T258">
            <v>22</v>
          </cell>
          <cell r="U258">
            <v>40</v>
          </cell>
          <cell r="V258">
            <v>40</v>
          </cell>
          <cell r="X258">
            <v>45979</v>
          </cell>
          <cell r="Z258" t="str">
            <v>500กระสอบ</v>
          </cell>
          <cell r="AA258">
            <v>5000</v>
          </cell>
          <cell r="AB258">
            <v>108.55204095999999</v>
          </cell>
          <cell r="AC258">
            <v>0</v>
          </cell>
          <cell r="AD258">
            <v>108.55204095999999</v>
          </cell>
          <cell r="AG258"/>
          <cell r="AI258"/>
          <cell r="AJ258">
            <v>0</v>
          </cell>
          <cell r="AL258">
            <v>5000</v>
          </cell>
          <cell r="AM258"/>
          <cell r="AN258">
            <v>5250</v>
          </cell>
          <cell r="AO258" t="str">
            <v>WSWT2121670SM</v>
          </cell>
          <cell r="AQ258">
            <v>5378.4500000000007</v>
          </cell>
          <cell r="AR258">
            <v>5378.4500000000007</v>
          </cell>
          <cell r="AS258">
            <v>0</v>
          </cell>
          <cell r="AT258">
            <v>5378.4500000000007</v>
          </cell>
          <cell r="AU258">
            <v>0</v>
          </cell>
          <cell r="BZ258" t="str">
            <v>WRWT21670/WRWT21670</v>
          </cell>
          <cell r="CA258">
            <v>0</v>
          </cell>
          <cell r="DL258" t="str">
            <v>P8</v>
          </cell>
          <cell r="DM258">
            <v>4</v>
          </cell>
          <cell r="DN258">
            <v>45979</v>
          </cell>
          <cell r="DP258">
            <v>45974</v>
          </cell>
          <cell r="DQ258">
            <v>45975</v>
          </cell>
          <cell r="DR258">
            <v>45969</v>
          </cell>
          <cell r="DS258">
            <v>45976</v>
          </cell>
          <cell r="DT258">
            <v>45977</v>
          </cell>
          <cell r="DU258">
            <v>45977</v>
          </cell>
          <cell r="DW258">
            <v>45978</v>
          </cell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>รอART</v>
          </cell>
          <cell r="EG258"/>
          <cell r="EH258"/>
          <cell r="EI258"/>
        </row>
        <row r="259">
          <cell r="B259" t="str">
            <v>ใบรับคำสั่งซื้อ</v>
          </cell>
          <cell r="C259">
            <v>45965</v>
          </cell>
          <cell r="E259" t="str">
            <v>บจก.หนองบัวฟีดมิลล์</v>
          </cell>
          <cell r="F259" t="str">
            <v>ยูนิคอร์นฟีช 202</v>
          </cell>
          <cell r="G259">
            <v>21</v>
          </cell>
          <cell r="H259">
            <v>37</v>
          </cell>
          <cell r="I259" t="str">
            <v>ขาว</v>
          </cell>
          <cell r="J259" t="str">
            <v>ใส</v>
          </cell>
          <cell r="L259">
            <v>100</v>
          </cell>
          <cell r="M259" t="str">
            <v>±</v>
          </cell>
          <cell r="N259">
            <v>5</v>
          </cell>
          <cell r="R259" t="str">
            <v>บิด</v>
          </cell>
          <cell r="T259">
            <v>22</v>
          </cell>
          <cell r="U259">
            <v>40</v>
          </cell>
          <cell r="V259">
            <v>40</v>
          </cell>
          <cell r="X259">
            <v>45981</v>
          </cell>
          <cell r="Z259" t="str">
            <v>500กระสอบ</v>
          </cell>
          <cell r="AA259">
            <v>10000</v>
          </cell>
          <cell r="AB259">
            <v>217.10408191999997</v>
          </cell>
          <cell r="AC259">
            <v>0</v>
          </cell>
          <cell r="AD259">
            <v>217.10408191999997</v>
          </cell>
          <cell r="AG259"/>
          <cell r="AI259"/>
          <cell r="AJ259">
            <v>0</v>
          </cell>
          <cell r="AL259">
            <v>10000</v>
          </cell>
          <cell r="AM259"/>
          <cell r="AN259">
            <v>10500</v>
          </cell>
          <cell r="AO259" t="str">
            <v>WSWT2121670SM</v>
          </cell>
          <cell r="AQ259">
            <v>10756.900000000001</v>
          </cell>
          <cell r="AR259">
            <v>10756.900000000001</v>
          </cell>
          <cell r="AS259">
            <v>0</v>
          </cell>
          <cell r="AT259">
            <v>10756.900000000001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>
            <v>45981</v>
          </cell>
          <cell r="DP259">
            <v>45976</v>
          </cell>
          <cell r="DQ259">
            <v>45977</v>
          </cell>
          <cell r="DR259">
            <v>45971</v>
          </cell>
          <cell r="DS259">
            <v>45978</v>
          </cell>
          <cell r="DT259">
            <v>45979</v>
          </cell>
          <cell r="DU259">
            <v>45979</v>
          </cell>
          <cell r="DW259">
            <v>45980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>รอART</v>
          </cell>
          <cell r="EG259"/>
          <cell r="EH259"/>
          <cell r="EI259"/>
        </row>
        <row r="260">
          <cell r="B260" t="str">
            <v>MK68-001314</v>
          </cell>
          <cell r="C260">
            <v>45962</v>
          </cell>
          <cell r="E260" t="str">
            <v>บจก.หนองบัวฟีดมิลล์</v>
          </cell>
          <cell r="F260" t="str">
            <v>โอดิน 103M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22</v>
          </cell>
          <cell r="U260">
            <v>40</v>
          </cell>
          <cell r="V260">
            <v>40</v>
          </cell>
          <cell r="X260">
            <v>45979</v>
          </cell>
          <cell r="Z260" t="str">
            <v>500กระสอบ</v>
          </cell>
          <cell r="AA260">
            <v>5000</v>
          </cell>
          <cell r="AB260">
            <v>108.55204095999999</v>
          </cell>
          <cell r="AC260">
            <v>0</v>
          </cell>
          <cell r="AD260">
            <v>108.55204095999999</v>
          </cell>
          <cell r="AG260"/>
          <cell r="AI260"/>
          <cell r="AJ260">
            <v>0</v>
          </cell>
          <cell r="AL260">
            <v>5000</v>
          </cell>
          <cell r="AM260"/>
          <cell r="AN260">
            <v>5250</v>
          </cell>
          <cell r="AO260" t="str">
            <v>WSWT2121670SM</v>
          </cell>
          <cell r="AQ260">
            <v>5378.4500000000007</v>
          </cell>
          <cell r="AR260">
            <v>5378.4500000000007</v>
          </cell>
          <cell r="AS260">
            <v>0</v>
          </cell>
          <cell r="AT260">
            <v>5378.4500000000007</v>
          </cell>
          <cell r="AU260">
            <v>0</v>
          </cell>
          <cell r="BZ260" t="str">
            <v>WRWT21670/WRWT21670</v>
          </cell>
          <cell r="CA260">
            <v>0</v>
          </cell>
          <cell r="DL260" t="str">
            <v>P8</v>
          </cell>
          <cell r="DM260">
            <v>4</v>
          </cell>
          <cell r="DN260">
            <v>45979</v>
          </cell>
          <cell r="DP260">
            <v>45974</v>
          </cell>
          <cell r="DQ260">
            <v>45975</v>
          </cell>
          <cell r="DR260">
            <v>45969</v>
          </cell>
          <cell r="DS260">
            <v>45976</v>
          </cell>
          <cell r="DT260">
            <v>45977</v>
          </cell>
          <cell r="DU260">
            <v>45977</v>
          </cell>
          <cell r="DW260">
            <v>45978</v>
          </cell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>รอART</v>
          </cell>
          <cell r="EG260"/>
          <cell r="EH260"/>
          <cell r="EI260"/>
        </row>
        <row r="261">
          <cell r="B261" t="str">
            <v>MK68-001312</v>
          </cell>
          <cell r="C261">
            <v>45962</v>
          </cell>
          <cell r="E261" t="str">
            <v>บจก.แอมโก้เวท</v>
          </cell>
          <cell r="F261" t="str">
            <v>วีโว่ 200</v>
          </cell>
          <cell r="G261">
            <v>21</v>
          </cell>
          <cell r="H261">
            <v>37</v>
          </cell>
          <cell r="I261" t="str">
            <v>ขาว</v>
          </cell>
          <cell r="J261" t="str">
            <v>ใส</v>
          </cell>
          <cell r="L261">
            <v>100</v>
          </cell>
          <cell r="M261" t="str">
            <v>±</v>
          </cell>
          <cell r="N261">
            <v>5</v>
          </cell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45973</v>
          </cell>
          <cell r="Z261" t="str">
            <v>500กระสอบแบน</v>
          </cell>
          <cell r="AA261">
            <v>10000</v>
          </cell>
          <cell r="AB261">
            <v>0</v>
          </cell>
          <cell r="AC261">
            <v>0</v>
          </cell>
          <cell r="AD261">
            <v>0</v>
          </cell>
          <cell r="AG261" t="str">
            <v>12/11เย็น</v>
          </cell>
          <cell r="AI261"/>
          <cell r="AJ261">
            <v>10000</v>
          </cell>
          <cell r="AL261">
            <v>0</v>
          </cell>
          <cell r="AM261">
            <v>10600</v>
          </cell>
          <cell r="AN261">
            <v>0</v>
          </cell>
          <cell r="AO261" t="str">
            <v>WSWT2121670SM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BZ261" t="str">
            <v>WRWT21670/WRWT21670</v>
          </cell>
          <cell r="CA261">
            <v>0</v>
          </cell>
          <cell r="DL261" t="str">
            <v>P8</v>
          </cell>
          <cell r="DM261">
            <v>4</v>
          </cell>
          <cell r="DN261">
            <v>45973</v>
          </cell>
          <cell r="DP261">
            <v>45968</v>
          </cell>
          <cell r="DQ261">
            <v>45969</v>
          </cell>
          <cell r="DR261">
            <v>45963</v>
          </cell>
          <cell r="DS261">
            <v>45970</v>
          </cell>
          <cell r="DT261">
            <v>45971</v>
          </cell>
          <cell r="DU261">
            <v>45971</v>
          </cell>
          <cell r="DW261"/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>รอART</v>
          </cell>
          <cell r="EG261"/>
          <cell r="EH261"/>
          <cell r="EI261"/>
        </row>
        <row r="262">
          <cell r="B262" t="str">
            <v>MK68-001312</v>
          </cell>
          <cell r="C262">
            <v>45962</v>
          </cell>
          <cell r="E262" t="str">
            <v>บจก.แอมโก้เวท</v>
          </cell>
          <cell r="F262" t="str">
            <v>วีโว่ 300</v>
          </cell>
          <cell r="G262">
            <v>21</v>
          </cell>
          <cell r="H262">
            <v>37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บิด</v>
          </cell>
          <cell r="T262" t="str">
            <v>ไม่สวมถุงใน</v>
          </cell>
          <cell r="U262"/>
          <cell r="V262"/>
          <cell r="X262">
            <v>45973</v>
          </cell>
          <cell r="Z262" t="str">
            <v>500กระสอบแบน</v>
          </cell>
          <cell r="AA262">
            <v>10000</v>
          </cell>
          <cell r="AB262">
            <v>0</v>
          </cell>
          <cell r="AC262">
            <v>0</v>
          </cell>
          <cell r="AD262">
            <v>0</v>
          </cell>
          <cell r="AG262" t="str">
            <v>12/11เย็น</v>
          </cell>
          <cell r="AI262"/>
          <cell r="AJ262">
            <v>0</v>
          </cell>
          <cell r="AL262">
            <v>10000</v>
          </cell>
          <cell r="AM262"/>
          <cell r="AN262">
            <v>10500</v>
          </cell>
          <cell r="AO262" t="str">
            <v>WSWT2121670SM</v>
          </cell>
          <cell r="AQ262">
            <v>10756.900000000001</v>
          </cell>
          <cell r="AR262">
            <v>10756.900000000001</v>
          </cell>
          <cell r="AS262">
            <v>0</v>
          </cell>
          <cell r="AT262">
            <v>10756.900000000001</v>
          </cell>
          <cell r="AU262">
            <v>0</v>
          </cell>
          <cell r="BZ262" t="str">
            <v>WRWT21670/WRWT21670</v>
          </cell>
          <cell r="CA262">
            <v>0</v>
          </cell>
          <cell r="DL262" t="str">
            <v>P8</v>
          </cell>
          <cell r="DM262">
            <v>4</v>
          </cell>
          <cell r="DN262">
            <v>45973</v>
          </cell>
          <cell r="DP262">
            <v>45968</v>
          </cell>
          <cell r="DQ262">
            <v>45969</v>
          </cell>
          <cell r="DR262">
            <v>45963</v>
          </cell>
          <cell r="DS262">
            <v>45970</v>
          </cell>
          <cell r="DT262">
            <v>45971</v>
          </cell>
          <cell r="DU262">
            <v>45971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>รอART</v>
          </cell>
          <cell r="EG262"/>
          <cell r="EH262"/>
          <cell r="EI262"/>
        </row>
        <row r="263">
          <cell r="B263" t="str">
            <v>MK68-001312</v>
          </cell>
          <cell r="C263">
            <v>45962</v>
          </cell>
          <cell r="E263" t="str">
            <v>บจก.แอมโก้เวท</v>
          </cell>
          <cell r="F263" t="str">
            <v>แดนโกรว30(ส้ม)</v>
          </cell>
          <cell r="G263">
            <v>21</v>
          </cell>
          <cell r="H263">
            <v>37</v>
          </cell>
          <cell r="I263" t="str">
            <v>ขาว</v>
          </cell>
          <cell r="J263" t="str">
            <v>ใส</v>
          </cell>
          <cell r="L263">
            <v>100</v>
          </cell>
          <cell r="M263" t="str">
            <v>±</v>
          </cell>
          <cell r="N263">
            <v>5</v>
          </cell>
          <cell r="R263" t="str">
            <v>บิด</v>
          </cell>
          <cell r="T263" t="str">
            <v>ไม่สวมถุงใน</v>
          </cell>
          <cell r="U263"/>
          <cell r="V263"/>
          <cell r="X263">
            <v>45973</v>
          </cell>
          <cell r="Z263" t="str">
            <v>500กระสอบแบน</v>
          </cell>
          <cell r="AA263">
            <v>10000</v>
          </cell>
          <cell r="AB263">
            <v>0</v>
          </cell>
          <cell r="AC263">
            <v>0</v>
          </cell>
          <cell r="AD263">
            <v>0</v>
          </cell>
          <cell r="AG263" t="str">
            <v>12/11เย็น</v>
          </cell>
          <cell r="AI263"/>
          <cell r="AJ263">
            <v>0</v>
          </cell>
          <cell r="AL263">
            <v>10000</v>
          </cell>
          <cell r="AM263">
            <v>10500</v>
          </cell>
          <cell r="AN263">
            <v>0</v>
          </cell>
          <cell r="AO263" t="str">
            <v>WSWT2121670SM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BZ263" t="str">
            <v>WRWT21670/WRWT21670</v>
          </cell>
          <cell r="CA263">
            <v>0</v>
          </cell>
          <cell r="DL263" t="str">
            <v>P8</v>
          </cell>
          <cell r="DM263">
            <v>4</v>
          </cell>
          <cell r="DN263">
            <v>45973</v>
          </cell>
          <cell r="DP263">
            <v>45968</v>
          </cell>
          <cell r="DQ263">
            <v>45969</v>
          </cell>
          <cell r="DR263">
            <v>45963</v>
          </cell>
          <cell r="DS263">
            <v>45970</v>
          </cell>
          <cell r="DT263">
            <v>45971</v>
          </cell>
          <cell r="DU263">
            <v>45971</v>
          </cell>
          <cell r="DW263"/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>รอART</v>
          </cell>
          <cell r="EG263"/>
          <cell r="EH263"/>
          <cell r="EI263"/>
        </row>
        <row r="264">
          <cell r="B264" t="str">
            <v>MK68-001313</v>
          </cell>
          <cell r="C264">
            <v>45962</v>
          </cell>
          <cell r="E264" t="str">
            <v>บจก.แอมโก้เวท</v>
          </cell>
          <cell r="F264" t="str">
            <v>แดนโกรว50(เหลือง)</v>
          </cell>
          <cell r="G264">
            <v>21</v>
          </cell>
          <cell r="H264">
            <v>37</v>
          </cell>
          <cell r="I264" t="str">
            <v>ขาว</v>
          </cell>
          <cell r="J264" t="str">
            <v>ใส</v>
          </cell>
          <cell r="L264">
            <v>100</v>
          </cell>
          <cell r="M264" t="str">
            <v>±</v>
          </cell>
          <cell r="N264">
            <v>5</v>
          </cell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45973</v>
          </cell>
          <cell r="Z264" t="str">
            <v>500กระสอบแบน</v>
          </cell>
          <cell r="AA264">
            <v>20000</v>
          </cell>
          <cell r="AB264">
            <v>0</v>
          </cell>
          <cell r="AC264">
            <v>0</v>
          </cell>
          <cell r="AD264">
            <v>0</v>
          </cell>
          <cell r="AG264" t="str">
            <v>12/11เย็น</v>
          </cell>
          <cell r="AI264"/>
          <cell r="AJ264">
            <v>0</v>
          </cell>
          <cell r="AL264">
            <v>20000</v>
          </cell>
          <cell r="AM264"/>
          <cell r="AN264">
            <v>21000</v>
          </cell>
          <cell r="AO264" t="str">
            <v>WSWT2121670SM</v>
          </cell>
          <cell r="AQ264">
            <v>21513.800000000003</v>
          </cell>
          <cell r="AR264">
            <v>21513.800000000003</v>
          </cell>
          <cell r="AS264">
            <v>0</v>
          </cell>
          <cell r="AT264">
            <v>21513.800000000003</v>
          </cell>
          <cell r="AU264">
            <v>0</v>
          </cell>
          <cell r="BZ264" t="str">
            <v>WRWT21670/WRWT21670</v>
          </cell>
          <cell r="CA264">
            <v>0</v>
          </cell>
          <cell r="DL264" t="str">
            <v>P8</v>
          </cell>
          <cell r="DM264">
            <v>4</v>
          </cell>
          <cell r="DN264">
            <v>45973</v>
          </cell>
          <cell r="DP264">
            <v>45968</v>
          </cell>
          <cell r="DQ264">
            <v>45969</v>
          </cell>
          <cell r="DR264">
            <v>45963</v>
          </cell>
          <cell r="DS264">
            <v>45970</v>
          </cell>
          <cell r="DT264">
            <v>45971</v>
          </cell>
          <cell r="DU264">
            <v>45971</v>
          </cell>
          <cell r="DW264"/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>รอART</v>
          </cell>
          <cell r="EG264"/>
          <cell r="EH264"/>
          <cell r="EI264"/>
        </row>
        <row r="265">
          <cell r="B265" t="str">
            <v>MK68-001313</v>
          </cell>
          <cell r="C265">
            <v>45962</v>
          </cell>
          <cell r="E265" t="str">
            <v>บจก.แอมโก้เวท</v>
          </cell>
          <cell r="F265" t="str">
            <v>แดนโกรวบรีดเดอร์60</v>
          </cell>
          <cell r="G265">
            <v>21</v>
          </cell>
          <cell r="H265">
            <v>37</v>
          </cell>
          <cell r="I265" t="str">
            <v>ขาว</v>
          </cell>
          <cell r="J265" t="str">
            <v>ใส</v>
          </cell>
          <cell r="L265">
            <v>100</v>
          </cell>
          <cell r="M265" t="str">
            <v>±</v>
          </cell>
          <cell r="N265">
            <v>5</v>
          </cell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45973</v>
          </cell>
          <cell r="Z265" t="str">
            <v>500กระสอบแบน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 t="str">
            <v>12/11เย็น</v>
          </cell>
          <cell r="AI265"/>
          <cell r="AJ265">
            <v>0</v>
          </cell>
          <cell r="AL265">
            <v>5000</v>
          </cell>
          <cell r="AM265">
            <v>5400</v>
          </cell>
          <cell r="AN265">
            <v>0</v>
          </cell>
          <cell r="AO265" t="str">
            <v>WSWT2121670SM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BZ265" t="str">
            <v>WRWT21670/WRWT21670</v>
          </cell>
          <cell r="CA265">
            <v>0</v>
          </cell>
          <cell r="DL265" t="str">
            <v>P8</v>
          </cell>
          <cell r="DM265">
            <v>4</v>
          </cell>
          <cell r="DN265">
            <v>45973</v>
          </cell>
          <cell r="DP265">
            <v>45968</v>
          </cell>
          <cell r="DQ265">
            <v>45969</v>
          </cell>
          <cell r="DR265">
            <v>45963</v>
          </cell>
          <cell r="DS265">
            <v>45970</v>
          </cell>
          <cell r="DT265">
            <v>45971</v>
          </cell>
          <cell r="DU265">
            <v>45971</v>
          </cell>
          <cell r="DW265"/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>รอART</v>
          </cell>
          <cell r="EG265"/>
          <cell r="EH265"/>
          <cell r="EI265"/>
        </row>
        <row r="266">
          <cell r="B266" t="str">
            <v>MK68-001313</v>
          </cell>
          <cell r="C266">
            <v>45962</v>
          </cell>
          <cell r="E266" t="str">
            <v>บจก.แอมโก้เวท</v>
          </cell>
          <cell r="F266" t="str">
            <v>แดนโกรวบรีดเดอร์70</v>
          </cell>
          <cell r="G266">
            <v>21</v>
          </cell>
          <cell r="H266">
            <v>37</v>
          </cell>
          <cell r="I266" t="str">
            <v>ขาว</v>
          </cell>
          <cell r="J266" t="str">
            <v>ใส</v>
          </cell>
          <cell r="L266">
            <v>100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45973</v>
          </cell>
          <cell r="Z266" t="str">
            <v>500กระสอบแบน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 t="str">
            <v>12/11เย็น</v>
          </cell>
          <cell r="AI266"/>
          <cell r="AJ266">
            <v>0</v>
          </cell>
          <cell r="AL266">
            <v>5000</v>
          </cell>
          <cell r="AM266"/>
          <cell r="AN266">
            <v>5250</v>
          </cell>
          <cell r="AO266" t="str">
            <v>WSWT2121670SM</v>
          </cell>
          <cell r="AQ266">
            <v>5378.4500000000007</v>
          </cell>
          <cell r="AR266">
            <v>5378.4500000000007</v>
          </cell>
          <cell r="AS266">
            <v>0</v>
          </cell>
          <cell r="AT266">
            <v>5378.4500000000007</v>
          </cell>
          <cell r="AU266">
            <v>0</v>
          </cell>
          <cell r="BZ266" t="str">
            <v>WRWT21670/WRWT21670</v>
          </cell>
          <cell r="CA266">
            <v>0</v>
          </cell>
          <cell r="DL266" t="str">
            <v>P8</v>
          </cell>
          <cell r="DM266">
            <v>4</v>
          </cell>
          <cell r="DN266">
            <v>45973</v>
          </cell>
          <cell r="DP266">
            <v>45968</v>
          </cell>
          <cell r="DQ266">
            <v>45969</v>
          </cell>
          <cell r="DR266">
            <v>45963</v>
          </cell>
          <cell r="DS266">
            <v>45970</v>
          </cell>
          <cell r="DT266">
            <v>45971</v>
          </cell>
          <cell r="DU266">
            <v>45971</v>
          </cell>
          <cell r="DW266"/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>รอART</v>
          </cell>
          <cell r="EG266"/>
          <cell r="EH266"/>
          <cell r="EI266"/>
        </row>
        <row r="267">
          <cell r="B267" t="str">
            <v>MK68-001321</v>
          </cell>
          <cell r="C267">
            <v>45962</v>
          </cell>
          <cell r="E267" t="str">
            <v>บจก.เอพีเอ็ม อะโกร</v>
          </cell>
          <cell r="F267" t="str">
            <v>ฟีล กู๊ด 892</v>
          </cell>
          <cell r="G267">
            <v>21</v>
          </cell>
          <cell r="H267">
            <v>38</v>
          </cell>
          <cell r="I267" t="str">
            <v>ขาว</v>
          </cell>
          <cell r="J267" t="str">
            <v>ใส</v>
          </cell>
          <cell r="L267">
            <v>102</v>
          </cell>
          <cell r="M267" t="str">
            <v>±</v>
          </cell>
          <cell r="N267">
            <v>5</v>
          </cell>
          <cell r="R267" t="str">
            <v>บิด</v>
          </cell>
          <cell r="T267">
            <v>22</v>
          </cell>
          <cell r="U267">
            <v>40</v>
          </cell>
          <cell r="V267">
            <v>60</v>
          </cell>
          <cell r="X267" t="str">
            <v>รอแจ้ง</v>
          </cell>
          <cell r="Z267" t="str">
            <v>500กระสอบแบน</v>
          </cell>
          <cell r="AA267">
            <v>3000</v>
          </cell>
          <cell r="AB267">
            <v>97.696836863999991</v>
          </cell>
          <cell r="AC267">
            <v>0</v>
          </cell>
          <cell r="AD267">
            <v>97.696836863999991</v>
          </cell>
          <cell r="AG267"/>
          <cell r="AI267"/>
          <cell r="AJ267">
            <v>0</v>
          </cell>
          <cell r="AL267">
            <v>3000</v>
          </cell>
          <cell r="AM267"/>
          <cell r="AN267">
            <v>3150</v>
          </cell>
          <cell r="AO267" t="str">
            <v>WSWT2121670SM</v>
          </cell>
          <cell r="AQ267">
            <v>3310.89</v>
          </cell>
          <cell r="AR267">
            <v>3310.89</v>
          </cell>
          <cell r="AS267">
            <v>0</v>
          </cell>
          <cell r="AT267">
            <v>0</v>
          </cell>
          <cell r="AU267">
            <v>3310.89</v>
          </cell>
          <cell r="BZ267" t="str">
            <v>WRWT21670/WRWT21670</v>
          </cell>
          <cell r="CA267">
            <v>0</v>
          </cell>
          <cell r="DL267" t="str">
            <v>P8</v>
          </cell>
          <cell r="DM267">
            <v>4</v>
          </cell>
          <cell r="DN267" t="str">
            <v>รอแจ้ง</v>
          </cell>
          <cell r="DP267" t="e">
            <v>#VALUE!</v>
          </cell>
          <cell r="DQ267" t="e">
            <v>#VALUE!</v>
          </cell>
          <cell r="DR267" t="e">
            <v>#VALUE!</v>
          </cell>
          <cell r="DS267" t="e">
            <v>#VALUE!</v>
          </cell>
          <cell r="DT267" t="e">
            <v>#VALUE!</v>
          </cell>
          <cell r="DU267" t="e">
            <v>#VALUE!</v>
          </cell>
          <cell r="DW267" t="e">
            <v>#VALUE!</v>
          </cell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>รอART</v>
          </cell>
          <cell r="EG267"/>
          <cell r="EH267"/>
          <cell r="EI267"/>
        </row>
        <row r="268">
          <cell r="B268" t="str">
            <v>MK68-001318</v>
          </cell>
          <cell r="C268">
            <v>45962</v>
          </cell>
          <cell r="E268" t="str">
            <v>บจก.เอพีเอ็ม อะโกร</v>
          </cell>
          <cell r="F268" t="str">
            <v>โมโม่ 401</v>
          </cell>
          <cell r="G268">
            <v>21</v>
          </cell>
          <cell r="H268">
            <v>38</v>
          </cell>
          <cell r="I268" t="str">
            <v>ขาว</v>
          </cell>
          <cell r="J268" t="str">
            <v>ใส</v>
          </cell>
          <cell r="L268">
            <v>102</v>
          </cell>
          <cell r="M268" t="str">
            <v>±</v>
          </cell>
          <cell r="N268">
            <v>5</v>
          </cell>
          <cell r="R268" t="str">
            <v>จับจีบ</v>
          </cell>
          <cell r="T268">
            <v>22</v>
          </cell>
          <cell r="U268">
            <v>40</v>
          </cell>
          <cell r="V268">
            <v>60</v>
          </cell>
          <cell r="X268" t="str">
            <v>รอแจ้ง</v>
          </cell>
          <cell r="Z268" t="str">
            <v>500กระสอบแบน</v>
          </cell>
          <cell r="AA268">
            <v>3000</v>
          </cell>
          <cell r="AB268">
            <v>97.696836863999991</v>
          </cell>
          <cell r="AC268">
            <v>0</v>
          </cell>
          <cell r="AD268">
            <v>97.696836863999991</v>
          </cell>
          <cell r="AG268"/>
          <cell r="AI268"/>
          <cell r="AJ268">
            <v>0</v>
          </cell>
          <cell r="AL268">
            <v>3000</v>
          </cell>
          <cell r="AM268"/>
          <cell r="AN268">
            <v>3150</v>
          </cell>
          <cell r="AO268" t="str">
            <v>WSWT2121670SM</v>
          </cell>
          <cell r="AQ268">
            <v>3310.89</v>
          </cell>
          <cell r="AR268">
            <v>3310.89</v>
          </cell>
          <cell r="AS268">
            <v>0</v>
          </cell>
          <cell r="AT268">
            <v>0</v>
          </cell>
          <cell r="AU268">
            <v>3310.89</v>
          </cell>
          <cell r="BZ268" t="str">
            <v>WRWT21670/WRWT21670</v>
          </cell>
          <cell r="CA268">
            <v>0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>รอART</v>
          </cell>
          <cell r="EG268"/>
          <cell r="EH268"/>
          <cell r="EI268"/>
        </row>
        <row r="269">
          <cell r="B269" t="str">
            <v>MK68-001319</v>
          </cell>
          <cell r="C269">
            <v>45962</v>
          </cell>
          <cell r="E269" t="str">
            <v>บจก.เอพีเอ็ม อะโกร</v>
          </cell>
          <cell r="F269" t="str">
            <v>โมโม่ 492</v>
          </cell>
          <cell r="G269">
            <v>21</v>
          </cell>
          <cell r="H269">
            <v>38</v>
          </cell>
          <cell r="I269" t="str">
            <v>ขาว</v>
          </cell>
          <cell r="J269" t="str">
            <v>ใส</v>
          </cell>
          <cell r="L269">
            <v>102</v>
          </cell>
          <cell r="M269" t="str">
            <v>±</v>
          </cell>
          <cell r="N269">
            <v>5</v>
          </cell>
          <cell r="R269" t="str">
            <v>จับจีบ</v>
          </cell>
          <cell r="T269">
            <v>22</v>
          </cell>
          <cell r="U269">
            <v>40</v>
          </cell>
          <cell r="V269">
            <v>60</v>
          </cell>
          <cell r="X269" t="str">
            <v>รอแจ้ง</v>
          </cell>
          <cell r="Z269" t="str">
            <v>500กระสอบแบน</v>
          </cell>
          <cell r="AA269">
            <v>3000</v>
          </cell>
          <cell r="AB269">
            <v>97.696836863999991</v>
          </cell>
          <cell r="AC269">
            <v>0</v>
          </cell>
          <cell r="AD269">
            <v>97.696836863999991</v>
          </cell>
          <cell r="AG269"/>
          <cell r="AI269"/>
          <cell r="AJ269">
            <v>0</v>
          </cell>
          <cell r="AL269">
            <v>3000</v>
          </cell>
          <cell r="AM269"/>
          <cell r="AN269">
            <v>3150</v>
          </cell>
          <cell r="AO269" t="str">
            <v>WSWT2121670SM</v>
          </cell>
          <cell r="AQ269">
            <v>3310.89</v>
          </cell>
          <cell r="AR269">
            <v>3310.89</v>
          </cell>
          <cell r="AS269">
            <v>0</v>
          </cell>
          <cell r="AT269">
            <v>0</v>
          </cell>
          <cell r="AU269">
            <v>3310.89</v>
          </cell>
          <cell r="BZ269" t="str">
            <v>WRWT21670/WRWT21670</v>
          </cell>
          <cell r="CA269">
            <v>0</v>
          </cell>
          <cell r="DL269" t="str">
            <v>P8</v>
          </cell>
          <cell r="DM269">
            <v>4</v>
          </cell>
          <cell r="DN269" t="str">
            <v>รอแจ้ง</v>
          </cell>
          <cell r="DP269" t="e">
            <v>#VALUE!</v>
          </cell>
          <cell r="DQ269" t="e">
            <v>#VALUE!</v>
          </cell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>รอART</v>
          </cell>
          <cell r="EG269"/>
          <cell r="EH269"/>
          <cell r="EI269"/>
        </row>
        <row r="270">
          <cell r="B270" t="str">
            <v>ประมาณการ</v>
          </cell>
          <cell r="C270" t="str">
            <v>ประมาณการ</v>
          </cell>
          <cell r="E270" t="str">
            <v>บจก.แอมโก้เวท</v>
          </cell>
          <cell r="F270" t="str">
            <v>รอแบบ</v>
          </cell>
          <cell r="G270">
            <v>21</v>
          </cell>
          <cell r="H270">
            <v>37</v>
          </cell>
          <cell r="I270" t="str">
            <v>ขาว</v>
          </cell>
          <cell r="J270" t="str">
            <v>ใส</v>
          </cell>
          <cell r="L270">
            <v>100</v>
          </cell>
          <cell r="M270" t="str">
            <v>±</v>
          </cell>
          <cell r="N270">
            <v>5</v>
          </cell>
          <cell r="R270" t="str">
            <v>บิด</v>
          </cell>
          <cell r="T270" t="str">
            <v>ไม่สวมถุงใน</v>
          </cell>
          <cell r="U270"/>
          <cell r="V270"/>
          <cell r="X270" t="str">
            <v>รอแจ้ง</v>
          </cell>
          <cell r="Z270" t="str">
            <v>500กระสอบแบน</v>
          </cell>
          <cell r="AA270">
            <v>100000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100000</v>
          </cell>
          <cell r="AM270"/>
          <cell r="AN270">
            <v>105000</v>
          </cell>
          <cell r="AO270" t="str">
            <v>WSWT2121670SM</v>
          </cell>
          <cell r="AQ270">
            <v>107569.00000000001</v>
          </cell>
          <cell r="AR270">
            <v>0</v>
          </cell>
          <cell r="AS270">
            <v>107569.00000000001</v>
          </cell>
          <cell r="AT270">
            <v>0</v>
          </cell>
          <cell r="AU270">
            <v>107569.00000000001</v>
          </cell>
          <cell r="BZ270" t="str">
            <v>WRWT21670/WRWT21670</v>
          </cell>
          <cell r="CA270">
            <v>7735.6453533333333</v>
          </cell>
          <cell r="DL270" t="str">
            <v>P8</v>
          </cell>
          <cell r="DM270">
            <v>4</v>
          </cell>
          <cell r="DN270" t="str">
            <v>รอแจ้ง</v>
          </cell>
          <cell r="DP270" t="e">
            <v>#VALUE!</v>
          </cell>
          <cell r="DQ270" t="e">
            <v>#VALUE!</v>
          </cell>
          <cell r="DR270" t="e">
            <v>#VALUE!</v>
          </cell>
          <cell r="DS270" t="e">
            <v>#VALUE!</v>
          </cell>
          <cell r="DT270" t="e">
            <v>#VALUE!</v>
          </cell>
          <cell r="DU270" t="e">
            <v>#VALUE!</v>
          </cell>
          <cell r="DW270"/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MK68-001283</v>
          </cell>
          <cell r="C271">
            <v>45958</v>
          </cell>
          <cell r="E271" t="str">
            <v>บจก.เอพีเอ็ม อะโกร</v>
          </cell>
          <cell r="F271" t="str">
            <v>ฟีล กู๊ด 822</v>
          </cell>
          <cell r="G271">
            <v>21</v>
          </cell>
          <cell r="H271">
            <v>38</v>
          </cell>
          <cell r="I271" t="str">
            <v>ขาว</v>
          </cell>
          <cell r="J271" t="str">
            <v>ใส</v>
          </cell>
          <cell r="L271">
            <v>102</v>
          </cell>
          <cell r="M271" t="str">
            <v>±</v>
          </cell>
          <cell r="N271">
            <v>5</v>
          </cell>
          <cell r="R271" t="str">
            <v>จับจีบ</v>
          </cell>
          <cell r="T271">
            <v>22</v>
          </cell>
          <cell r="U271">
            <v>40</v>
          </cell>
          <cell r="V271">
            <v>60</v>
          </cell>
          <cell r="X271" t="str">
            <v>รอแจ้ง</v>
          </cell>
          <cell r="Z271" t="str">
            <v>500กระสอบแบน</v>
          </cell>
          <cell r="AA271">
            <v>3000</v>
          </cell>
          <cell r="AB271">
            <v>97.696836863999991</v>
          </cell>
          <cell r="AC271">
            <v>0</v>
          </cell>
          <cell r="AD271">
            <v>97.696836863999991</v>
          </cell>
          <cell r="AG271"/>
          <cell r="AI271"/>
          <cell r="AJ271">
            <v>0</v>
          </cell>
          <cell r="AL271">
            <v>3000</v>
          </cell>
          <cell r="AM271"/>
          <cell r="AN271">
            <v>3150</v>
          </cell>
          <cell r="AO271" t="str">
            <v>WSWT2121670SM</v>
          </cell>
          <cell r="AQ271">
            <v>3310.89</v>
          </cell>
          <cell r="AR271">
            <v>3310.89</v>
          </cell>
          <cell r="AS271">
            <v>0</v>
          </cell>
          <cell r="AT271">
            <v>3310.89</v>
          </cell>
          <cell r="AU271">
            <v>0</v>
          </cell>
          <cell r="BZ271" t="str">
            <v>WRWT21670/WRWT21670</v>
          </cell>
          <cell r="CA271">
            <v>0</v>
          </cell>
          <cell r="DL271" t="str">
            <v>P8</v>
          </cell>
          <cell r="DM271">
            <v>4</v>
          </cell>
          <cell r="DN271" t="str">
            <v>รอแจ้ง</v>
          </cell>
          <cell r="DP271" t="e">
            <v>#VALUE!</v>
          </cell>
          <cell r="DQ271" t="e">
            <v>#VALUE!</v>
          </cell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 t="e">
            <v>#VALUE!</v>
          </cell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MK68-001286</v>
          </cell>
          <cell r="C272">
            <v>45958</v>
          </cell>
          <cell r="E272" t="str">
            <v>บจก.เอพีเอ็ม อะโกร</v>
          </cell>
          <cell r="F272" t="str">
            <v>โมโม่ 4131</v>
          </cell>
          <cell r="G272">
            <v>21</v>
          </cell>
          <cell r="H272">
            <v>38</v>
          </cell>
          <cell r="I272" t="str">
            <v>ขาว</v>
          </cell>
          <cell r="J272" t="str">
            <v>ใส</v>
          </cell>
          <cell r="L272">
            <v>102</v>
          </cell>
          <cell r="M272" t="str">
            <v>±</v>
          </cell>
          <cell r="N272">
            <v>5</v>
          </cell>
          <cell r="R272" t="str">
            <v>จับจีบ4"</v>
          </cell>
          <cell r="T272">
            <v>22</v>
          </cell>
          <cell r="U272">
            <v>40</v>
          </cell>
          <cell r="V272">
            <v>60</v>
          </cell>
          <cell r="X272" t="str">
            <v>รอแจ้ง</v>
          </cell>
          <cell r="Z272" t="str">
            <v>500กระสอบแบน</v>
          </cell>
          <cell r="AA272">
            <v>3000</v>
          </cell>
          <cell r="AB272">
            <v>97.696836863999991</v>
          </cell>
          <cell r="AC272">
            <v>0</v>
          </cell>
          <cell r="AD272">
            <v>97.696836863999991</v>
          </cell>
          <cell r="AG272"/>
          <cell r="AI272"/>
          <cell r="AJ272">
            <v>0</v>
          </cell>
          <cell r="AL272">
            <v>3000</v>
          </cell>
          <cell r="AM272"/>
          <cell r="AN272">
            <v>3150</v>
          </cell>
          <cell r="AO272" t="str">
            <v>WSWT2121670SM</v>
          </cell>
          <cell r="AQ272">
            <v>3310.89</v>
          </cell>
          <cell r="AR272">
            <v>0</v>
          </cell>
          <cell r="AS272">
            <v>3310.89</v>
          </cell>
          <cell r="AT272">
            <v>0</v>
          </cell>
          <cell r="AU272">
            <v>3310.89</v>
          </cell>
          <cell r="BZ272" t="str">
            <v>WRWT21670/WRWT21670</v>
          </cell>
          <cell r="CA272">
            <v>238.09713619999999</v>
          </cell>
          <cell r="DL272" t="str">
            <v>P8</v>
          </cell>
          <cell r="DM272">
            <v>4</v>
          </cell>
          <cell r="DN272" t="str">
            <v>รอแจ้ง</v>
          </cell>
          <cell r="DP272" t="e">
            <v>#VALUE!</v>
          </cell>
          <cell r="DQ272" t="e">
            <v>#VALUE!</v>
          </cell>
          <cell r="DR272" t="e">
            <v>#VALUE!</v>
          </cell>
          <cell r="DS272" t="e">
            <v>#VALUE!</v>
          </cell>
          <cell r="DT272" t="e">
            <v>#VALUE!</v>
          </cell>
          <cell r="DU272" t="e">
            <v>#VALUE!</v>
          </cell>
          <cell r="DW272" t="e">
            <v>#VALUE!</v>
          </cell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MK67-001642</v>
          </cell>
          <cell r="C273">
            <v>45631</v>
          </cell>
          <cell r="E273" t="str">
            <v>บจก.ที.ซี.ยูเนี่ยน อโกรเทค</v>
          </cell>
          <cell r="F273" t="str">
            <v>Zhejiang UN</v>
          </cell>
          <cell r="G273">
            <v>21</v>
          </cell>
          <cell r="H273">
            <v>37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ไม่</v>
          </cell>
          <cell r="T273" t="str">
            <v>ไม่สวมถุงใน</v>
          </cell>
          <cell r="U273"/>
          <cell r="V273"/>
          <cell r="X273" t="str">
            <v>รอแจ้ง</v>
          </cell>
          <cell r="Z273" t="str">
            <v xml:space="preserve">300กระสอบแบนเต็มใบ </v>
          </cell>
          <cell r="AA273">
            <v>9000</v>
          </cell>
          <cell r="AB273">
            <v>0</v>
          </cell>
          <cell r="AC273">
            <v>0</v>
          </cell>
          <cell r="AD273">
            <v>0</v>
          </cell>
          <cell r="AG273" t="str">
            <v>3/2---19/3 ลูกค้าแจ้งเลื่อน</v>
          </cell>
          <cell r="AI273"/>
          <cell r="AJ273">
            <v>1182</v>
          </cell>
          <cell r="AL273">
            <v>7818</v>
          </cell>
          <cell r="AM273"/>
          <cell r="AN273">
            <v>8208.9</v>
          </cell>
          <cell r="AO273" t="str">
            <v>WSWT2121670SM</v>
          </cell>
          <cell r="AQ273">
            <v>8409.7444200000009</v>
          </cell>
          <cell r="AR273">
            <v>0</v>
          </cell>
          <cell r="AS273">
            <v>8409.7444200000009</v>
          </cell>
          <cell r="AT273">
            <v>0</v>
          </cell>
          <cell r="AU273">
            <v>8409.7444200000009</v>
          </cell>
          <cell r="BZ273" t="str">
            <v>WRWT21670/WRWT21670</v>
          </cell>
          <cell r="CA273">
            <v>604.77275372359998</v>
          </cell>
          <cell r="DL273" t="str">
            <v>P8</v>
          </cell>
          <cell r="DM273">
            <v>4</v>
          </cell>
          <cell r="DN273" t="str">
            <v>รอแจ้ง</v>
          </cell>
          <cell r="DP273" t="e">
            <v>#VALUE!</v>
          </cell>
          <cell r="DQ273" t="e">
            <v>#VALUE!</v>
          </cell>
          <cell r="DR273" t="e">
            <v>#VALUE!</v>
          </cell>
          <cell r="DS273" t="e">
            <v>#VALUE!</v>
          </cell>
          <cell r="DT273" t="e">
            <v>#VALUE!</v>
          </cell>
          <cell r="DU273" t="e">
            <v>#VALUE!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MK68-001036</v>
          </cell>
          <cell r="C274">
            <v>45896</v>
          </cell>
          <cell r="E274" t="str">
            <v>บจก.เอพีเอ็ม อะโกร</v>
          </cell>
          <cell r="F274" t="str">
            <v>โมโม่ 491</v>
          </cell>
          <cell r="G274">
            <v>21</v>
          </cell>
          <cell r="H274">
            <v>38</v>
          </cell>
          <cell r="I274" t="str">
            <v>ขาว</v>
          </cell>
          <cell r="J274" t="str">
            <v>ใส</v>
          </cell>
          <cell r="L274">
            <v>102</v>
          </cell>
          <cell r="M274" t="str">
            <v>±</v>
          </cell>
          <cell r="N274">
            <v>5</v>
          </cell>
          <cell r="R274" t="str">
            <v>จับจีบ</v>
          </cell>
          <cell r="T274">
            <v>22</v>
          </cell>
          <cell r="U274">
            <v>40</v>
          </cell>
          <cell r="V274">
            <v>40</v>
          </cell>
          <cell r="X274" t="str">
            <v>รอแจ้ง</v>
          </cell>
          <cell r="Z274" t="str">
            <v>500กระสอบแบน</v>
          </cell>
          <cell r="AA274">
            <v>3000</v>
          </cell>
          <cell r="AB274">
            <v>65.13122457599998</v>
          </cell>
          <cell r="AC274">
            <v>0</v>
          </cell>
          <cell r="AD274">
            <v>65.13122457599998</v>
          </cell>
          <cell r="AG274"/>
          <cell r="AI274"/>
          <cell r="AJ274">
            <v>0</v>
          </cell>
          <cell r="AL274">
            <v>3000</v>
          </cell>
          <cell r="AM274"/>
          <cell r="AN274">
            <v>3150</v>
          </cell>
          <cell r="AO274" t="str">
            <v>WSWT2121670SM</v>
          </cell>
          <cell r="AQ274">
            <v>3310.89</v>
          </cell>
          <cell r="AR274">
            <v>0</v>
          </cell>
          <cell r="AS274">
            <v>3310.89</v>
          </cell>
          <cell r="AT274">
            <v>0</v>
          </cell>
          <cell r="AU274">
            <v>3310.89</v>
          </cell>
          <cell r="BZ274" t="str">
            <v>WRWT21670/WRWT21670</v>
          </cell>
          <cell r="CA274">
            <v>238.09713619999999</v>
          </cell>
          <cell r="DL274" t="str">
            <v>P8</v>
          </cell>
          <cell r="DM274">
            <v>4</v>
          </cell>
          <cell r="DN274" t="str">
            <v>รอแจ้ง</v>
          </cell>
          <cell r="DP274" t="e">
            <v>#VALUE!</v>
          </cell>
          <cell r="DQ274" t="e">
            <v>#VALUE!</v>
          </cell>
          <cell r="DR274" t="e">
            <v>#VALUE!</v>
          </cell>
          <cell r="DS274" t="e">
            <v>#VALUE!</v>
          </cell>
          <cell r="DT274" t="e">
            <v>#VALUE!</v>
          </cell>
          <cell r="DU274" t="e">
            <v>#VALUE!</v>
          </cell>
          <cell r="DW274" t="e">
            <v>#VALUE!</v>
          </cell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MK68-001038</v>
          </cell>
          <cell r="C275">
            <v>45896</v>
          </cell>
          <cell r="E275" t="str">
            <v>บจก.เอพีเอ็ม อะโกร</v>
          </cell>
          <cell r="F275" t="str">
            <v>โมโม่ 492</v>
          </cell>
          <cell r="G275">
            <v>21</v>
          </cell>
          <cell r="H275">
            <v>38</v>
          </cell>
          <cell r="I275" t="str">
            <v>ขาว</v>
          </cell>
          <cell r="J275" t="str">
            <v>ใส</v>
          </cell>
          <cell r="L275">
            <v>102</v>
          </cell>
          <cell r="M275" t="str">
            <v>±</v>
          </cell>
          <cell r="N275">
            <v>5</v>
          </cell>
          <cell r="R275" t="str">
            <v>จับจีบ</v>
          </cell>
          <cell r="T275">
            <v>22</v>
          </cell>
          <cell r="U275">
            <v>40</v>
          </cell>
          <cell r="V275">
            <v>40</v>
          </cell>
          <cell r="X275" t="str">
            <v>รอแจ้ง</v>
          </cell>
          <cell r="Z275" t="str">
            <v>500กระสอบแบน</v>
          </cell>
          <cell r="AA275">
            <v>5000</v>
          </cell>
          <cell r="AB275">
            <v>108.55204095999999</v>
          </cell>
          <cell r="AC275">
            <v>0</v>
          </cell>
          <cell r="AD275">
            <v>108.55204095999999</v>
          </cell>
          <cell r="AG275"/>
          <cell r="AI275"/>
          <cell r="AJ275">
            <v>0</v>
          </cell>
          <cell r="AL275">
            <v>5000</v>
          </cell>
          <cell r="AM275"/>
          <cell r="AN275">
            <v>5250</v>
          </cell>
          <cell r="AO275" t="str">
            <v>WSWT2121670SM</v>
          </cell>
          <cell r="AQ275">
            <v>5518.15</v>
          </cell>
          <cell r="AR275">
            <v>0</v>
          </cell>
          <cell r="AS275">
            <v>5518.15</v>
          </cell>
          <cell r="AT275">
            <v>0</v>
          </cell>
          <cell r="AU275">
            <v>5518.15</v>
          </cell>
          <cell r="BZ275" t="str">
            <v>WRWT21670/WRWT21670</v>
          </cell>
          <cell r="CA275">
            <v>396.82856033333326</v>
          </cell>
          <cell r="DL275" t="str">
            <v>P8</v>
          </cell>
          <cell r="DM275">
            <v>4</v>
          </cell>
          <cell r="DN275" t="str">
            <v>รอแจ้ง</v>
          </cell>
          <cell r="DP275" t="e">
            <v>#VALUE!</v>
          </cell>
          <cell r="DQ275" t="e">
            <v>#VALUE!</v>
          </cell>
          <cell r="DR275" t="e">
            <v>#VALUE!</v>
          </cell>
          <cell r="DS275" t="e">
            <v>#VALUE!</v>
          </cell>
          <cell r="DT275" t="e">
            <v>#VALUE!</v>
          </cell>
          <cell r="DU275" t="e">
            <v>#VALUE!</v>
          </cell>
          <cell r="DW275" t="e">
            <v>#VALUE!</v>
          </cell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MK68-001037</v>
          </cell>
          <cell r="C276">
            <v>45896</v>
          </cell>
          <cell r="E276" t="str">
            <v>บจก.เอพีเอ็ม อะโกร</v>
          </cell>
          <cell r="F276" t="str">
            <v>โมโม่ 401</v>
          </cell>
          <cell r="G276">
            <v>21</v>
          </cell>
          <cell r="H276">
            <v>38</v>
          </cell>
          <cell r="I276" t="str">
            <v>ขาว</v>
          </cell>
          <cell r="J276" t="str">
            <v>ใส</v>
          </cell>
          <cell r="L276">
            <v>102</v>
          </cell>
          <cell r="M276" t="str">
            <v>±</v>
          </cell>
          <cell r="N276">
            <v>5</v>
          </cell>
          <cell r="R276" t="str">
            <v>จับจีบ</v>
          </cell>
          <cell r="T276">
            <v>22</v>
          </cell>
          <cell r="U276">
            <v>40</v>
          </cell>
          <cell r="V276">
            <v>40</v>
          </cell>
          <cell r="X276" t="str">
            <v>รอแจ้ง</v>
          </cell>
          <cell r="Z276" t="str">
            <v>500กระสอบแบน</v>
          </cell>
          <cell r="AA276">
            <v>3000</v>
          </cell>
          <cell r="AB276">
            <v>65.13122457599998</v>
          </cell>
          <cell r="AC276">
            <v>0</v>
          </cell>
          <cell r="AD276">
            <v>65.13122457599998</v>
          </cell>
          <cell r="AG276"/>
          <cell r="AI276"/>
          <cell r="AJ276">
            <v>0</v>
          </cell>
          <cell r="AL276">
            <v>3000</v>
          </cell>
          <cell r="AM276"/>
          <cell r="AN276">
            <v>3150</v>
          </cell>
          <cell r="AO276" t="str">
            <v>WSWT2121670SM</v>
          </cell>
          <cell r="AQ276">
            <v>3310.89</v>
          </cell>
          <cell r="AR276">
            <v>0</v>
          </cell>
          <cell r="AS276">
            <v>3310.89</v>
          </cell>
          <cell r="AT276">
            <v>0</v>
          </cell>
          <cell r="AU276">
            <v>3310.89</v>
          </cell>
          <cell r="BZ276" t="str">
            <v>WRWT21670/WRWT21670</v>
          </cell>
          <cell r="CA276">
            <v>238.09713619999999</v>
          </cell>
          <cell r="DL276" t="str">
            <v>P8</v>
          </cell>
          <cell r="DM276">
            <v>4</v>
          </cell>
          <cell r="DN276" t="str">
            <v>รอแจ้ง</v>
          </cell>
          <cell r="DP276" t="e">
            <v>#VALUE!</v>
          </cell>
          <cell r="DQ276" t="e">
            <v>#VALUE!</v>
          </cell>
          <cell r="DR276" t="e">
            <v>#VALUE!</v>
          </cell>
          <cell r="DS276" t="e">
            <v>#VALUE!</v>
          </cell>
          <cell r="DT276" t="e">
            <v>#VALUE!</v>
          </cell>
          <cell r="DU276" t="e">
            <v>#VALUE!</v>
          </cell>
          <cell r="DW276" t="e">
            <v>#VALUE!</v>
          </cell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MK68-001103</v>
          </cell>
          <cell r="C277">
            <v>45911</v>
          </cell>
          <cell r="E277" t="str">
            <v>บจก.เอพีเอ็ม อะโกร</v>
          </cell>
          <cell r="F277" t="str">
            <v>ฟีล กู๊ด 892</v>
          </cell>
          <cell r="G277">
            <v>21</v>
          </cell>
          <cell r="H277">
            <v>38</v>
          </cell>
          <cell r="I277" t="str">
            <v>ขาว</v>
          </cell>
          <cell r="J277" t="str">
            <v>ใส</v>
          </cell>
          <cell r="L277">
            <v>102</v>
          </cell>
          <cell r="M277" t="str">
            <v>±</v>
          </cell>
          <cell r="N277">
            <v>5</v>
          </cell>
          <cell r="R277" t="str">
            <v>บิด</v>
          </cell>
          <cell r="T277">
            <v>22</v>
          </cell>
          <cell r="U277">
            <v>40</v>
          </cell>
          <cell r="V277">
            <v>40</v>
          </cell>
          <cell r="X277" t="str">
            <v>รอแจ้ง</v>
          </cell>
          <cell r="Z277" t="str">
            <v>500กระสอบแบน</v>
          </cell>
          <cell r="AA277">
            <v>3000</v>
          </cell>
          <cell r="AB277">
            <v>65.13122457599998</v>
          </cell>
          <cell r="AC277">
            <v>0</v>
          </cell>
          <cell r="AD277">
            <v>65.13122457599998</v>
          </cell>
          <cell r="AG277"/>
          <cell r="AI277"/>
          <cell r="AJ277">
            <v>0</v>
          </cell>
          <cell r="AL277">
            <v>3000</v>
          </cell>
          <cell r="AM277"/>
          <cell r="AN277">
            <v>3150</v>
          </cell>
          <cell r="AO277" t="str">
            <v>WSWT2121670SM</v>
          </cell>
          <cell r="AQ277">
            <v>3310.89</v>
          </cell>
          <cell r="AR277">
            <v>0</v>
          </cell>
          <cell r="AS277">
            <v>3310.89</v>
          </cell>
          <cell r="AT277">
            <v>0</v>
          </cell>
          <cell r="AU277">
            <v>3310.89</v>
          </cell>
          <cell r="BZ277" t="str">
            <v>WRWT21670/WRWT21670</v>
          </cell>
          <cell r="CA277">
            <v>238.09713619999999</v>
          </cell>
          <cell r="DL277" t="str">
            <v>P8</v>
          </cell>
          <cell r="DM277">
            <v>4</v>
          </cell>
          <cell r="DN277" t="str">
            <v>รอแจ้ง</v>
          </cell>
          <cell r="DP277" t="e">
            <v>#VALUE!</v>
          </cell>
          <cell r="DQ277" t="e">
            <v>#VALUE!</v>
          </cell>
          <cell r="DR277" t="e">
            <v>#VALUE!</v>
          </cell>
          <cell r="DS277" t="e">
            <v>#VALUE!</v>
          </cell>
          <cell r="DT277" t="e">
            <v>#VALUE!</v>
          </cell>
          <cell r="DU277" t="e">
            <v>#VALUE!</v>
          </cell>
          <cell r="DW277" t="e">
            <v>#VALUE!</v>
          </cell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ประมาณการ</v>
          </cell>
          <cell r="C278" t="str">
            <v>ประมาณการ</v>
          </cell>
          <cell r="E278" t="str">
            <v>บจก.ที.ซี.ยูเนี่ยน อโกรเทค</v>
          </cell>
          <cell r="F278" t="str">
            <v>Zhejiang UN</v>
          </cell>
          <cell r="G278">
            <v>21</v>
          </cell>
          <cell r="H278">
            <v>37</v>
          </cell>
          <cell r="I278" t="str">
            <v>ขาว</v>
          </cell>
          <cell r="J278" t="str">
            <v>ใส</v>
          </cell>
          <cell r="L278">
            <v>100</v>
          </cell>
          <cell r="M278" t="str">
            <v>±</v>
          </cell>
          <cell r="N278">
            <v>5</v>
          </cell>
          <cell r="R278" t="str">
            <v>ไม่</v>
          </cell>
          <cell r="T278" t="str">
            <v>ไม่สวมถุงใน</v>
          </cell>
          <cell r="U278"/>
          <cell r="V278"/>
          <cell r="X278" t="str">
            <v>รอแจ้ง</v>
          </cell>
          <cell r="Z278" t="str">
            <v xml:space="preserve">300กระสอบแบนเต็มใบ </v>
          </cell>
          <cell r="AA278">
            <v>10000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10000</v>
          </cell>
          <cell r="AM278"/>
          <cell r="AN278">
            <v>10500</v>
          </cell>
          <cell r="AO278" t="str">
            <v>WSWT2121670SM</v>
          </cell>
          <cell r="AQ278">
            <v>10756.900000000001</v>
          </cell>
          <cell r="AR278">
            <v>0</v>
          </cell>
          <cell r="AS278">
            <v>10756.900000000001</v>
          </cell>
          <cell r="AT278">
            <v>0</v>
          </cell>
          <cell r="AU278">
            <v>10756.900000000001</v>
          </cell>
          <cell r="BZ278" t="str">
            <v>WRWT21670/WRWT21670</v>
          </cell>
          <cell r="CA278">
            <v>773.56453533333331</v>
          </cell>
          <cell r="DL278" t="str">
            <v>P8</v>
          </cell>
          <cell r="DM278">
            <v>4</v>
          </cell>
          <cell r="DN278" t="str">
            <v>รอแจ้ง</v>
          </cell>
          <cell r="DP278" t="e">
            <v>#VALUE!</v>
          </cell>
          <cell r="DQ278" t="e">
            <v>#VALUE!</v>
          </cell>
          <cell r="DR278" t="e">
            <v>#VALUE!</v>
          </cell>
          <cell r="DS278" t="e">
            <v>#VALUE!</v>
          </cell>
          <cell r="DT278" t="e">
            <v>#VALUE!</v>
          </cell>
          <cell r="DU278" t="e">
            <v>#VALUE!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MK68-000893</v>
          </cell>
          <cell r="C279">
            <v>45854</v>
          </cell>
          <cell r="E279" t="str">
            <v>บจก.เอสพีเอ็ม อาหารสัตว์</v>
          </cell>
          <cell r="F279" t="str">
            <v>มาซู ฟีดจี041</v>
          </cell>
          <cell r="G279">
            <v>21</v>
          </cell>
          <cell r="H279">
            <v>38</v>
          </cell>
          <cell r="I279" t="str">
            <v>ขาว</v>
          </cell>
          <cell r="J279" t="str">
            <v>ด้าน</v>
          </cell>
          <cell r="L279">
            <v>102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22</v>
          </cell>
          <cell r="U279">
            <v>40</v>
          </cell>
          <cell r="V279">
            <v>40</v>
          </cell>
          <cell r="X279" t="str">
            <v>รอแจ้ง</v>
          </cell>
          <cell r="Z279" t="str">
            <v>500กระสอบแบน</v>
          </cell>
          <cell r="AA279">
            <v>3000</v>
          </cell>
          <cell r="AB279">
            <v>65.13122457599998</v>
          </cell>
          <cell r="AC279">
            <v>0</v>
          </cell>
          <cell r="AD279">
            <v>65.13122457599998</v>
          </cell>
          <cell r="AG279"/>
          <cell r="AI279"/>
          <cell r="AJ279">
            <v>0</v>
          </cell>
          <cell r="AL279">
            <v>3000</v>
          </cell>
          <cell r="AM279"/>
          <cell r="AN279">
            <v>3150</v>
          </cell>
          <cell r="AO279" t="str">
            <v>WSWT2121670SM</v>
          </cell>
          <cell r="AQ279">
            <v>3310.89</v>
          </cell>
          <cell r="AR279">
            <v>0</v>
          </cell>
          <cell r="AS279">
            <v>3310.89</v>
          </cell>
          <cell r="AT279">
            <v>0</v>
          </cell>
          <cell r="AU279">
            <v>3310.89</v>
          </cell>
          <cell r="BZ279" t="str">
            <v>WRWT21670/WRWT21670</v>
          </cell>
          <cell r="CA279">
            <v>238.09713619999999</v>
          </cell>
          <cell r="DL279" t="str">
            <v>P8</v>
          </cell>
          <cell r="DM279">
            <v>4</v>
          </cell>
          <cell r="DN279" t="str">
            <v>รอแจ้ง</v>
          </cell>
          <cell r="DP279" t="e">
            <v>#VALUE!</v>
          </cell>
          <cell r="DQ279" t="e">
            <v>#VALUE!</v>
          </cell>
          <cell r="DR279" t="e">
            <v>#VALUE!</v>
          </cell>
          <cell r="DS279" t="e">
            <v>#VALUE!</v>
          </cell>
          <cell r="DT279" t="e">
            <v>#VALUE!</v>
          </cell>
          <cell r="DU279" t="e">
            <v>#VALUE!</v>
          </cell>
          <cell r="DW279" t="e">
            <v>#VALUE!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MK68-000804</v>
          </cell>
          <cell r="C280">
            <v>45826</v>
          </cell>
          <cell r="E280" t="str">
            <v>บจก.เอพีเอ็ม อะโกร</v>
          </cell>
          <cell r="F280" t="str">
            <v>ฟีล กู๊ด 802</v>
          </cell>
          <cell r="G280">
            <v>21</v>
          </cell>
          <cell r="H280">
            <v>38</v>
          </cell>
          <cell r="I280" t="str">
            <v>ขาว</v>
          </cell>
          <cell r="J280" t="str">
            <v>ใส</v>
          </cell>
          <cell r="L280">
            <v>102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22</v>
          </cell>
          <cell r="U280">
            <v>40</v>
          </cell>
          <cell r="V280">
            <v>40</v>
          </cell>
          <cell r="X280" t="str">
            <v>รอแจ้ง</v>
          </cell>
          <cell r="Z280" t="str">
            <v>500กระสอบแบน</v>
          </cell>
          <cell r="AA280">
            <v>8000</v>
          </cell>
          <cell r="AB280">
            <v>163.47937368575995</v>
          </cell>
          <cell r="AC280">
            <v>0</v>
          </cell>
          <cell r="AD280">
            <v>163.47937368575995</v>
          </cell>
          <cell r="AG280"/>
          <cell r="AI280"/>
          <cell r="AJ280">
            <v>470</v>
          </cell>
          <cell r="AL280">
            <v>7530</v>
          </cell>
          <cell r="AM280"/>
          <cell r="AN280">
            <v>7906.5</v>
          </cell>
          <cell r="AO280" t="str">
            <v>WSWT2121670SM</v>
          </cell>
          <cell r="AQ280">
            <v>8310.3338999999996</v>
          </cell>
          <cell r="AR280">
            <v>0</v>
          </cell>
          <cell r="AS280">
            <v>8310.3338999999996</v>
          </cell>
          <cell r="AT280">
            <v>0</v>
          </cell>
          <cell r="AU280">
            <v>8310.3338999999996</v>
          </cell>
          <cell r="BZ280" t="str">
            <v>WRWT21670/WRWT21670</v>
          </cell>
          <cell r="CA280">
            <v>597.62381186199991</v>
          </cell>
          <cell r="DL280" t="str">
            <v>P8</v>
          </cell>
          <cell r="DM280">
            <v>4</v>
          </cell>
          <cell r="DN280" t="str">
            <v>รอแจ้ง</v>
          </cell>
          <cell r="DP280" t="e">
            <v>#VALUE!</v>
          </cell>
          <cell r="DQ280" t="e">
            <v>#VALUE!</v>
          </cell>
          <cell r="DR280" t="e">
            <v>#VALUE!</v>
          </cell>
          <cell r="DS280" t="e">
            <v>#VALUE!</v>
          </cell>
          <cell r="DT280" t="e">
            <v>#VALUE!</v>
          </cell>
          <cell r="DU280" t="e">
            <v>#VALUE!</v>
          </cell>
          <cell r="DW280" t="e">
            <v>#VALUE!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MK66-000701</v>
          </cell>
          <cell r="C281">
            <v>45066</v>
          </cell>
          <cell r="E281" t="str">
            <v>บจก.เอสพีเอ็ม อาหารสัตว์</v>
          </cell>
          <cell r="F281" t="str">
            <v>มาซูฟีด ซี041</v>
          </cell>
          <cell r="G281">
            <v>21</v>
          </cell>
          <cell r="H281">
            <v>38</v>
          </cell>
          <cell r="I281" t="str">
            <v>ขาว</v>
          </cell>
          <cell r="J281" t="str">
            <v>ด้าน</v>
          </cell>
          <cell r="L281">
            <v>102</v>
          </cell>
          <cell r="M281" t="str">
            <v>±</v>
          </cell>
          <cell r="N281">
            <v>5</v>
          </cell>
          <cell r="R281" t="str">
            <v>บิด</v>
          </cell>
          <cell r="T281">
            <v>22</v>
          </cell>
          <cell r="U281">
            <v>40</v>
          </cell>
          <cell r="V281">
            <v>40</v>
          </cell>
          <cell r="X281" t="str">
            <v>รอแจ้ง</v>
          </cell>
          <cell r="Z281" t="str">
            <v>500กระสอบแบน</v>
          </cell>
          <cell r="AA281">
            <v>5000</v>
          </cell>
          <cell r="AB281">
            <v>108.55204095999999</v>
          </cell>
          <cell r="AC281">
            <v>0</v>
          </cell>
          <cell r="AD281">
            <v>108.55204095999999</v>
          </cell>
          <cell r="AG281"/>
          <cell r="AI281"/>
          <cell r="AJ281">
            <v>0</v>
          </cell>
          <cell r="AL281">
            <v>5000</v>
          </cell>
          <cell r="AM281"/>
          <cell r="AN281">
            <v>5250</v>
          </cell>
          <cell r="AO281" t="str">
            <v>WSWT2121670SM</v>
          </cell>
          <cell r="AQ281">
            <v>5518.15</v>
          </cell>
          <cell r="AR281">
            <v>0</v>
          </cell>
          <cell r="AS281">
            <v>5518.15</v>
          </cell>
          <cell r="AT281">
            <v>0</v>
          </cell>
          <cell r="AU281">
            <v>5518.15</v>
          </cell>
          <cell r="BZ281" t="str">
            <v>WRWT21670/WRWT21670</v>
          </cell>
          <cell r="CA281">
            <v>396.82856033333326</v>
          </cell>
          <cell r="DL281" t="str">
            <v>P8</v>
          </cell>
          <cell r="DM281">
            <v>4</v>
          </cell>
          <cell r="DN281" t="str">
            <v>รอแจ้ง</v>
          </cell>
          <cell r="DP281" t="e">
            <v>#VALUE!</v>
          </cell>
          <cell r="DQ281" t="e">
            <v>#VALUE!</v>
          </cell>
          <cell r="DR281" t="e">
            <v>#VALUE!</v>
          </cell>
          <cell r="DS281" t="e">
            <v>#VALUE!</v>
          </cell>
          <cell r="DT281" t="e">
            <v>#VALUE!</v>
          </cell>
          <cell r="DU281" t="e">
            <v>#VALUE!</v>
          </cell>
          <cell r="DW281" t="e">
            <v>#VALUE!</v>
          </cell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>
            <v>0</v>
          </cell>
          <cell r="C282"/>
          <cell r="E282"/>
          <cell r="F282"/>
          <cell r="G282">
            <v>21</v>
          </cell>
          <cell r="H282">
            <v>37</v>
          </cell>
          <cell r="I282"/>
          <cell r="J282"/>
          <cell r="L282">
            <v>74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/>
          <cell r="AC282" t="str">
            <v>ว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WSWT2121670SM</v>
          </cell>
          <cell r="AQ282">
            <v>300744.14832000021</v>
          </cell>
          <cell r="AR282">
            <v>138107.42000000004</v>
          </cell>
          <cell r="AS282">
            <v>162636.72832000002</v>
          </cell>
          <cell r="AT282">
            <v>126768.86</v>
          </cell>
          <cell r="AU282">
            <v>173975.28832000005</v>
          </cell>
          <cell r="BZ282" t="str">
            <v>WRWT210670/WRWT21670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>
            <v>0</v>
          </cell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21.6</v>
          </cell>
          <cell r="H283">
            <v>34</v>
          </cell>
          <cell r="I283"/>
          <cell r="J283"/>
          <cell r="L283">
            <v>97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WSWT2221940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WRWT21940/WRWT21940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 t="str">
            <v>ใบรับคำสั่งซื้อ</v>
          </cell>
          <cell r="C284">
            <v>45965</v>
          </cell>
          <cell r="E284" t="str">
            <v>บจก.เกษตรสุริยาพันธุ์ข้าว</v>
          </cell>
          <cell r="F284" t="str">
            <v>เกษตรสุริยา(แดง)</v>
          </cell>
          <cell r="G284">
            <v>23</v>
          </cell>
          <cell r="H284">
            <v>34</v>
          </cell>
          <cell r="I284" t="str">
            <v>ขาว</v>
          </cell>
          <cell r="J284"/>
          <cell r="L284">
            <v>68</v>
          </cell>
          <cell r="M284" t="str">
            <v>±</v>
          </cell>
          <cell r="N284">
            <v>5</v>
          </cell>
          <cell r="R284" t="str">
            <v>บิด</v>
          </cell>
          <cell r="T284" t="str">
            <v>ไม่สวมถุงใน</v>
          </cell>
          <cell r="U284"/>
          <cell r="V284"/>
          <cell r="X284">
            <v>45973</v>
          </cell>
          <cell r="Z284" t="str">
            <v>500กระสอบ</v>
          </cell>
          <cell r="AA284">
            <v>30000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0</v>
          </cell>
          <cell r="AL284">
            <v>30000</v>
          </cell>
          <cell r="AM284"/>
          <cell r="AN284">
            <v>31500</v>
          </cell>
          <cell r="AO284" t="str">
            <v>WSWT2325650</v>
          </cell>
          <cell r="AQ284">
            <v>29756.100000000002</v>
          </cell>
          <cell r="AR284">
            <v>29756.100000000002</v>
          </cell>
          <cell r="AS284">
            <v>0</v>
          </cell>
          <cell r="AT284">
            <v>0</v>
          </cell>
          <cell r="AU284">
            <v>0</v>
          </cell>
          <cell r="BZ284" t="str">
            <v>WRWT25650/WRWT25650</v>
          </cell>
          <cell r="CA284">
            <v>0</v>
          </cell>
          <cell r="DL284" t="str">
            <v>P7</v>
          </cell>
          <cell r="DM284">
            <v>2</v>
          </cell>
          <cell r="DN284">
            <v>45973</v>
          </cell>
          <cell r="DP284">
            <v>45968</v>
          </cell>
          <cell r="DQ284"/>
          <cell r="DR284">
            <v>45964</v>
          </cell>
          <cell r="DS284">
            <v>45971</v>
          </cell>
          <cell r="DT284">
            <v>45972</v>
          </cell>
          <cell r="DU284">
            <v>45972</v>
          </cell>
          <cell r="DW284"/>
          <cell r="DX284"/>
          <cell r="DY284"/>
          <cell r="DZ284"/>
          <cell r="EA284"/>
          <cell r="EB284"/>
          <cell r="EC284" t="str">
            <v>งานพิมพ์</v>
          </cell>
          <cell r="ED284" t="str">
            <v>รอART</v>
          </cell>
          <cell r="EG284"/>
          <cell r="EH284"/>
          <cell r="EI284"/>
        </row>
        <row r="285">
          <cell r="B285" t="str">
            <v>ใบรับคำสั่งซื้อ</v>
          </cell>
          <cell r="C285">
            <v>45965</v>
          </cell>
          <cell r="E285" t="str">
            <v>บจก.เกษตรสุริยาพันธุ์ข้าว</v>
          </cell>
          <cell r="F285" t="str">
            <v>ไม่พิมพ์</v>
          </cell>
          <cell r="G285">
            <v>23</v>
          </cell>
          <cell r="H285">
            <v>34</v>
          </cell>
          <cell r="I285" t="str">
            <v>ขาว</v>
          </cell>
          <cell r="J285"/>
          <cell r="L285">
            <v>68</v>
          </cell>
          <cell r="M285" t="str">
            <v>±</v>
          </cell>
          <cell r="N285">
            <v>5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45973</v>
          </cell>
          <cell r="Z285" t="str">
            <v>500กระสอบ</v>
          </cell>
          <cell r="AA285">
            <v>10000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>
            <v>0</v>
          </cell>
          <cell r="AL285">
            <v>10000</v>
          </cell>
          <cell r="AM285"/>
          <cell r="AN285">
            <v>0</v>
          </cell>
          <cell r="AO285" t="str">
            <v>WSWT2325650</v>
          </cell>
          <cell r="AQ285">
            <v>9918.7000000000007</v>
          </cell>
          <cell r="AR285">
            <v>9918.7000000000007</v>
          </cell>
          <cell r="AS285">
            <v>0</v>
          </cell>
          <cell r="AT285">
            <v>0</v>
          </cell>
          <cell r="AU285">
            <v>0</v>
          </cell>
          <cell r="BZ285" t="str">
            <v>WRWT25650/WRWT25650</v>
          </cell>
          <cell r="CA285">
            <v>0</v>
          </cell>
          <cell r="DL285" t="str">
            <v>P7</v>
          </cell>
          <cell r="DM285">
            <v>2</v>
          </cell>
          <cell r="DN285">
            <v>45973</v>
          </cell>
          <cell r="DP285">
            <v>45968</v>
          </cell>
          <cell r="DQ285"/>
          <cell r="DR285">
            <v>45964</v>
          </cell>
          <cell r="DS285">
            <v>45971</v>
          </cell>
          <cell r="DT285">
            <v>45972</v>
          </cell>
          <cell r="DU285">
            <v>45972</v>
          </cell>
          <cell r="DW285"/>
          <cell r="DX285"/>
          <cell r="DY285"/>
          <cell r="DZ285"/>
          <cell r="EA285"/>
          <cell r="EB285"/>
          <cell r="EC285" t="str">
            <v>ตัด</v>
          </cell>
          <cell r="ED285"/>
          <cell r="EG285"/>
          <cell r="EH285"/>
          <cell r="EI285"/>
        </row>
        <row r="286">
          <cell r="B286" t="str">
            <v>ใบรับคำสั่งซื้อ</v>
          </cell>
          <cell r="C286">
            <v>45965</v>
          </cell>
          <cell r="E286" t="str">
            <v>บจก.ซิเบลโก้(บางเลน)</v>
          </cell>
          <cell r="F286" t="str">
            <v>FELDSPAR SP SPAR A</v>
          </cell>
          <cell r="G286">
            <v>23</v>
          </cell>
          <cell r="H286">
            <v>38</v>
          </cell>
          <cell r="I286" t="str">
            <v>ขาว</v>
          </cell>
          <cell r="J286" t="str">
            <v>ใส</v>
          </cell>
          <cell r="L286">
            <v>100</v>
          </cell>
          <cell r="M286" t="str">
            <v>±</v>
          </cell>
          <cell r="N286">
            <v>5</v>
          </cell>
          <cell r="R286" t="str">
            <v>ไม่</v>
          </cell>
          <cell r="T286" t="str">
            <v>ไม่สวมถุงใน</v>
          </cell>
          <cell r="U286"/>
          <cell r="V286"/>
          <cell r="X286">
            <v>45994</v>
          </cell>
          <cell r="Z286" t="str">
            <v>500กระสอบแบนเต็มใบ</v>
          </cell>
          <cell r="AA286">
            <v>5000</v>
          </cell>
          <cell r="AB286">
            <v>0</v>
          </cell>
          <cell r="AC286">
            <v>0</v>
          </cell>
          <cell r="AD286">
            <v>0</v>
          </cell>
          <cell r="AG286"/>
          <cell r="AI286" t="str">
            <v>ห้ามเกิน-ขาดได้5%</v>
          </cell>
          <cell r="AJ286">
            <v>0</v>
          </cell>
          <cell r="AL286">
            <v>5000</v>
          </cell>
          <cell r="AM286"/>
          <cell r="AN286">
            <v>5250</v>
          </cell>
          <cell r="AO286" t="str">
            <v>WSWT2325650</v>
          </cell>
          <cell r="AQ286">
            <v>5518.15</v>
          </cell>
          <cell r="AR286">
            <v>1627</v>
          </cell>
          <cell r="AS286">
            <v>3891.1499999999996</v>
          </cell>
          <cell r="AT286">
            <v>1627</v>
          </cell>
          <cell r="AU286">
            <v>3891.1499999999996</v>
          </cell>
          <cell r="BZ286" t="str">
            <v>WRWT25650/WRWT25650</v>
          </cell>
          <cell r="CA286">
            <v>290.86346249999997</v>
          </cell>
          <cell r="DL286" t="str">
            <v>P8</v>
          </cell>
          <cell r="DM286">
            <v>4</v>
          </cell>
          <cell r="DN286">
            <v>45994</v>
          </cell>
          <cell r="DP286">
            <v>45989</v>
          </cell>
          <cell r="DQ286">
            <v>45990</v>
          </cell>
          <cell r="DR286">
            <v>45984</v>
          </cell>
          <cell r="DS286">
            <v>45991</v>
          </cell>
          <cell r="DT286">
            <v>45992</v>
          </cell>
          <cell r="DU286">
            <v>45992</v>
          </cell>
          <cell r="DW286"/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 t="str">
            <v>รอART</v>
          </cell>
          <cell r="EG286"/>
          <cell r="EH286"/>
          <cell r="EI286"/>
        </row>
        <row r="287">
          <cell r="B287" t="str">
            <v>ใบรับคำสั่งซื้อ</v>
          </cell>
          <cell r="C287">
            <v>45965</v>
          </cell>
          <cell r="E287" t="str">
            <v>บจก.ซิเบลโก้(บางเลน)</v>
          </cell>
          <cell r="F287" t="str">
            <v>FELDSPAR N15</v>
          </cell>
          <cell r="G287">
            <v>23</v>
          </cell>
          <cell r="H287">
            <v>38</v>
          </cell>
          <cell r="I287" t="str">
            <v>ขาว</v>
          </cell>
          <cell r="J287" t="str">
            <v>ใส</v>
          </cell>
          <cell r="L287">
            <v>100</v>
          </cell>
          <cell r="M287" t="str">
            <v>±</v>
          </cell>
          <cell r="N287">
            <v>5</v>
          </cell>
          <cell r="R287" t="str">
            <v>ไม่</v>
          </cell>
          <cell r="T287" t="str">
            <v>ไม่สวมถุงใน</v>
          </cell>
          <cell r="U287"/>
          <cell r="V287"/>
          <cell r="X287">
            <v>46027</v>
          </cell>
          <cell r="Z287" t="str">
            <v>500กระสอบแบนเต็มใบ</v>
          </cell>
          <cell r="AA287">
            <v>5000</v>
          </cell>
          <cell r="AB287">
            <v>0</v>
          </cell>
          <cell r="AC287">
            <v>0</v>
          </cell>
          <cell r="AD287">
            <v>0</v>
          </cell>
          <cell r="AG287"/>
          <cell r="AI287" t="str">
            <v>ห้ามเกิน-ขาดได้5%</v>
          </cell>
          <cell r="AJ287">
            <v>0</v>
          </cell>
          <cell r="AL287">
            <v>5000</v>
          </cell>
          <cell r="AM287"/>
          <cell r="AN287">
            <v>5250</v>
          </cell>
          <cell r="AO287" t="str">
            <v>WSWT2325650</v>
          </cell>
          <cell r="AQ287">
            <v>5518.15</v>
          </cell>
          <cell r="AR287">
            <v>0</v>
          </cell>
          <cell r="AS287">
            <v>5518.15</v>
          </cell>
          <cell r="AT287">
            <v>0</v>
          </cell>
          <cell r="AU287">
            <v>5518.15</v>
          </cell>
          <cell r="BZ287" t="str">
            <v>WRWT25650/WRWT25650</v>
          </cell>
          <cell r="CA287">
            <v>412.4817124999999</v>
          </cell>
          <cell r="DL287" t="str">
            <v>P8</v>
          </cell>
          <cell r="DM287">
            <v>4</v>
          </cell>
          <cell r="DN287">
            <v>46027</v>
          </cell>
          <cell r="DP287">
            <v>46022</v>
          </cell>
          <cell r="DQ287">
            <v>46023</v>
          </cell>
          <cell r="DR287">
            <v>46017</v>
          </cell>
          <cell r="DS287">
            <v>46024</v>
          </cell>
          <cell r="DT287">
            <v>46025</v>
          </cell>
          <cell r="DU287">
            <v>46025</v>
          </cell>
          <cell r="DW287"/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 t="str">
            <v>รอART</v>
          </cell>
          <cell r="EG287"/>
          <cell r="EH287"/>
          <cell r="EI287"/>
        </row>
        <row r="288">
          <cell r="B288" t="str">
            <v>ใบรับคำสั่งซื้อ</v>
          </cell>
          <cell r="C288">
            <v>45965</v>
          </cell>
          <cell r="E288" t="str">
            <v>บจก.ซิเบลโก้(บางเลน)</v>
          </cell>
          <cell r="F288" t="str">
            <v>FELDSPAR K200BL</v>
          </cell>
          <cell r="G288">
            <v>23</v>
          </cell>
          <cell r="H288">
            <v>38</v>
          </cell>
          <cell r="I288" t="str">
            <v>ขาว</v>
          </cell>
          <cell r="J288" t="str">
            <v>ใส</v>
          </cell>
          <cell r="L288">
            <v>100</v>
          </cell>
          <cell r="M288" t="str">
            <v>±</v>
          </cell>
          <cell r="N288">
            <v>5</v>
          </cell>
          <cell r="R288" t="str">
            <v>ไม่</v>
          </cell>
          <cell r="T288" t="str">
            <v>ไม่สวมถุงใน</v>
          </cell>
          <cell r="U288"/>
          <cell r="V288"/>
          <cell r="X288">
            <v>46027</v>
          </cell>
          <cell r="Z288" t="str">
            <v>500กระสอบแบนเต็มใบ</v>
          </cell>
          <cell r="AA288">
            <v>5000</v>
          </cell>
          <cell r="AB288">
            <v>0</v>
          </cell>
          <cell r="AC288">
            <v>0</v>
          </cell>
          <cell r="AD288">
            <v>0</v>
          </cell>
          <cell r="AG288"/>
          <cell r="AI288" t="str">
            <v>ห้ามเกิน-ขาดได้5%</v>
          </cell>
          <cell r="AJ288">
            <v>0</v>
          </cell>
          <cell r="AL288">
            <v>5000</v>
          </cell>
          <cell r="AM288"/>
          <cell r="AN288">
            <v>5250</v>
          </cell>
          <cell r="AO288" t="str">
            <v>WSWT2325650</v>
          </cell>
          <cell r="AQ288">
            <v>5518.15</v>
          </cell>
          <cell r="AR288">
            <v>0</v>
          </cell>
          <cell r="AS288">
            <v>5518.15</v>
          </cell>
          <cell r="AT288">
            <v>0</v>
          </cell>
          <cell r="AU288">
            <v>5518.15</v>
          </cell>
          <cell r="BZ288" t="str">
            <v>WRWT25650/WRWT25650</v>
          </cell>
          <cell r="CA288">
            <v>412.4817124999999</v>
          </cell>
          <cell r="DL288" t="str">
            <v>P8</v>
          </cell>
          <cell r="DM288">
            <v>4</v>
          </cell>
          <cell r="DN288">
            <v>46027</v>
          </cell>
          <cell r="DP288">
            <v>46022</v>
          </cell>
          <cell r="DQ288">
            <v>46023</v>
          </cell>
          <cell r="DR288">
            <v>46017</v>
          </cell>
          <cell r="DS288">
            <v>46024</v>
          </cell>
          <cell r="DT288">
            <v>46025</v>
          </cell>
          <cell r="DU288">
            <v>46025</v>
          </cell>
          <cell r="DW288"/>
          <cell r="DX288"/>
          <cell r="DY288"/>
          <cell r="DZ288"/>
          <cell r="EA288"/>
          <cell r="EB288"/>
          <cell r="EC288" t="str">
            <v>งานเคลือบ+พิมพ์</v>
          </cell>
          <cell r="ED288" t="str">
            <v>รอART</v>
          </cell>
          <cell r="EG288"/>
          <cell r="EH288"/>
          <cell r="EI288"/>
        </row>
        <row r="289">
          <cell r="B289" t="str">
            <v>ประมาณการ</v>
          </cell>
          <cell r="C289" t="str">
            <v>ประมาณการ</v>
          </cell>
          <cell r="E289" t="str">
            <v>พันธุ์ข้าว</v>
          </cell>
          <cell r="F289" t="str">
            <v>พันธุ์ข้าว</v>
          </cell>
          <cell r="G289">
            <v>23</v>
          </cell>
          <cell r="H289">
            <v>34</v>
          </cell>
          <cell r="I289" t="str">
            <v>ขาว</v>
          </cell>
          <cell r="J289"/>
          <cell r="L289">
            <v>68</v>
          </cell>
          <cell r="M289" t="str">
            <v>±</v>
          </cell>
          <cell r="N289">
            <v>5</v>
          </cell>
          <cell r="R289" t="str">
            <v>บิด</v>
          </cell>
          <cell r="T289" t="str">
            <v>ไม่สวมถุงใน</v>
          </cell>
          <cell r="U289"/>
          <cell r="V289"/>
          <cell r="X289">
            <v>45991</v>
          </cell>
          <cell r="Z289" t="str">
            <v>500กระสอบ</v>
          </cell>
          <cell r="AA289">
            <v>30000</v>
          </cell>
          <cell r="AB289">
            <v>0</v>
          </cell>
          <cell r="AC289">
            <v>0</v>
          </cell>
          <cell r="AD289">
            <v>0</v>
          </cell>
          <cell r="AG289"/>
          <cell r="AI289"/>
          <cell r="AJ289">
            <v>0</v>
          </cell>
          <cell r="AL289">
            <v>30000</v>
          </cell>
          <cell r="AM289"/>
          <cell r="AN289">
            <v>31500</v>
          </cell>
          <cell r="AO289" t="str">
            <v>WSWT2325650</v>
          </cell>
          <cell r="AQ289">
            <v>29756.100000000002</v>
          </cell>
          <cell r="AR289">
            <v>0</v>
          </cell>
          <cell r="AS289">
            <v>29756.100000000002</v>
          </cell>
          <cell r="AT289">
            <v>0</v>
          </cell>
          <cell r="AU289">
            <v>0</v>
          </cell>
          <cell r="BZ289" t="str">
            <v>WRWT25650/WRWT25650</v>
          </cell>
          <cell r="CA289">
            <v>2224.2684750000003</v>
          </cell>
          <cell r="DL289" t="str">
            <v>P7</v>
          </cell>
          <cell r="DM289">
            <v>2</v>
          </cell>
          <cell r="DN289">
            <v>45991</v>
          </cell>
          <cell r="DP289">
            <v>45986</v>
          </cell>
          <cell r="DQ289"/>
          <cell r="DR289">
            <v>45982</v>
          </cell>
          <cell r="DS289">
            <v>45989</v>
          </cell>
          <cell r="DT289">
            <v>45990</v>
          </cell>
          <cell r="DU289">
            <v>45990</v>
          </cell>
          <cell r="DW289"/>
          <cell r="DX289"/>
          <cell r="DY289"/>
          <cell r="DZ289"/>
          <cell r="EA289"/>
          <cell r="EB289"/>
          <cell r="EC289" t="str">
            <v>งานพิมพ์</v>
          </cell>
          <cell r="ED289"/>
          <cell r="EG289"/>
          <cell r="EH289"/>
          <cell r="EI289"/>
        </row>
        <row r="290">
          <cell r="B290" t="str">
            <v>ประมาณการ</v>
          </cell>
          <cell r="C290" t="str">
            <v>ประมาณการ</v>
          </cell>
          <cell r="E290" t="str">
            <v>บจก.ซิเบลโก้(สบปราบ)</v>
          </cell>
          <cell r="F290" t="str">
            <v>รอแบบ</v>
          </cell>
          <cell r="G290">
            <v>23</v>
          </cell>
          <cell r="H290">
            <v>34</v>
          </cell>
          <cell r="I290" t="str">
            <v>ขาว</v>
          </cell>
          <cell r="J290"/>
          <cell r="L290">
            <v>68</v>
          </cell>
          <cell r="M290" t="str">
            <v>±</v>
          </cell>
          <cell r="N290">
            <v>5</v>
          </cell>
          <cell r="R290" t="str">
            <v>ไม่</v>
          </cell>
          <cell r="T290">
            <v>24</v>
          </cell>
          <cell r="U290">
            <v>37</v>
          </cell>
          <cell r="V290">
            <v>50</v>
          </cell>
          <cell r="X290">
            <v>45991</v>
          </cell>
          <cell r="Z290" t="str">
            <v>มัด100</v>
          </cell>
          <cell r="AA290">
            <v>30000</v>
          </cell>
          <cell r="AB290">
            <v>821.54158271999995</v>
          </cell>
          <cell r="AC290">
            <v>0</v>
          </cell>
          <cell r="AD290">
            <v>821.54158271999995</v>
          </cell>
          <cell r="AG290"/>
          <cell r="AI290"/>
          <cell r="AJ290">
            <v>0</v>
          </cell>
          <cell r="AL290">
            <v>30000</v>
          </cell>
          <cell r="AM290"/>
          <cell r="AN290">
            <v>31500</v>
          </cell>
          <cell r="AO290" t="str">
            <v>WSWT2325650</v>
          </cell>
          <cell r="AQ290">
            <v>29756.100000000002</v>
          </cell>
          <cell r="AR290">
            <v>0</v>
          </cell>
          <cell r="AS290">
            <v>29756.100000000002</v>
          </cell>
          <cell r="AT290">
            <v>0</v>
          </cell>
          <cell r="AU290">
            <v>0</v>
          </cell>
          <cell r="BZ290" t="str">
            <v>WRWT25650/WRWT25650</v>
          </cell>
          <cell r="CA290">
            <v>2224.2684750000003</v>
          </cell>
          <cell r="DL290" t="str">
            <v>P9</v>
          </cell>
          <cell r="DM290">
            <v>3</v>
          </cell>
          <cell r="DN290">
            <v>45991</v>
          </cell>
          <cell r="DP290">
            <v>45986</v>
          </cell>
          <cell r="DQ290"/>
          <cell r="DR290">
            <v>45981</v>
          </cell>
          <cell r="DS290">
            <v>45988</v>
          </cell>
          <cell r="DT290">
            <v>45989</v>
          </cell>
          <cell r="DU290">
            <v>45989</v>
          </cell>
          <cell r="DW290">
            <v>45990</v>
          </cell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>รอART</v>
          </cell>
          <cell r="EG290"/>
          <cell r="EH290"/>
          <cell r="EI290"/>
        </row>
        <row r="291">
          <cell r="B291">
            <v>0</v>
          </cell>
          <cell r="C291"/>
          <cell r="E291"/>
          <cell r="F291"/>
          <cell r="G291">
            <v>23</v>
          </cell>
          <cell r="H291">
            <v>34</v>
          </cell>
          <cell r="I291" t="str">
            <v>ขาว</v>
          </cell>
          <cell r="J291"/>
          <cell r="L291">
            <v>68</v>
          </cell>
          <cell r="M291" t="str">
            <v>±</v>
          </cell>
          <cell r="N291">
            <v>5</v>
          </cell>
          <cell r="R291"/>
          <cell r="T291"/>
          <cell r="U291"/>
          <cell r="V291"/>
          <cell r="X291"/>
          <cell r="Z291"/>
          <cell r="AA291"/>
          <cell r="AB291">
            <v>0</v>
          </cell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WSWT2325650</v>
          </cell>
          <cell r="AQ291">
            <v>115741.45000000001</v>
          </cell>
          <cell r="AR291">
            <v>41301.800000000003</v>
          </cell>
          <cell r="AS291">
            <v>74439.650000000009</v>
          </cell>
          <cell r="AT291">
            <v>1627</v>
          </cell>
          <cell r="AU291">
            <v>14927.449999999999</v>
          </cell>
          <cell r="BZ291" t="str">
            <v>WRWT25650/WRWT25650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>
            <v>0</v>
          </cell>
        </row>
        <row r="292">
          <cell r="B292" t="str">
            <v>MK68-001235</v>
          </cell>
          <cell r="C292">
            <v>45944</v>
          </cell>
          <cell r="E292" t="str">
            <v>คุณปราสาท เจริญธรรมรักษา</v>
          </cell>
          <cell r="F292" t="str">
            <v>พร้อมชน 25 กก.(เขียว)</v>
          </cell>
          <cell r="G292">
            <v>23</v>
          </cell>
          <cell r="H292">
            <v>34</v>
          </cell>
          <cell r="I292" t="str">
            <v>ขาวแถบใส5</v>
          </cell>
          <cell r="J292"/>
          <cell r="L292">
            <v>68</v>
          </cell>
          <cell r="M292" t="str">
            <v>±</v>
          </cell>
          <cell r="N292">
            <v>5</v>
          </cell>
          <cell r="R292" t="str">
            <v>บิด</v>
          </cell>
          <cell r="T292" t="str">
            <v>ไม่สวมถุงใน</v>
          </cell>
          <cell r="U292"/>
          <cell r="V292"/>
          <cell r="X292">
            <v>45975</v>
          </cell>
          <cell r="Z292" t="str">
            <v>500กระสอบ</v>
          </cell>
          <cell r="AA292">
            <v>5000</v>
          </cell>
          <cell r="AB292">
            <v>0</v>
          </cell>
          <cell r="AC292">
            <v>0</v>
          </cell>
          <cell r="AD292">
            <v>0</v>
          </cell>
          <cell r="AG292"/>
          <cell r="AI292"/>
          <cell r="AJ292"/>
          <cell r="AL292">
            <v>5000</v>
          </cell>
          <cell r="AM292">
            <v>5045</v>
          </cell>
          <cell r="AN292">
            <v>0</v>
          </cell>
          <cell r="AO292" t="str">
            <v>WSWTSCL052325650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BZ292" t="str">
            <v>WRWT25650/WRCL25680</v>
          </cell>
          <cell r="CA292">
            <v>0</v>
          </cell>
          <cell r="DL292" t="str">
            <v>P7</v>
          </cell>
          <cell r="DM292">
            <v>2</v>
          </cell>
          <cell r="DN292">
            <v>45975</v>
          </cell>
          <cell r="DP292">
            <v>45970</v>
          </cell>
          <cell r="DQ292"/>
          <cell r="DR292">
            <v>45966</v>
          </cell>
          <cell r="DS292">
            <v>45973</v>
          </cell>
          <cell r="DT292">
            <v>45974</v>
          </cell>
          <cell r="DU292">
            <v>45974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 xml:space="preserve"> /</v>
          </cell>
          <cell r="EG292"/>
          <cell r="EH292"/>
          <cell r="EI292"/>
        </row>
        <row r="293">
          <cell r="B293">
            <v>0</v>
          </cell>
          <cell r="C293"/>
          <cell r="E293"/>
          <cell r="F293"/>
          <cell r="G293">
            <v>23</v>
          </cell>
          <cell r="H293">
            <v>34</v>
          </cell>
          <cell r="I293" t="str">
            <v>ขาวแถบใส5</v>
          </cell>
          <cell r="J293"/>
          <cell r="L293">
            <v>68</v>
          </cell>
          <cell r="M293" t="str">
            <v>±</v>
          </cell>
          <cell r="N293">
            <v>5</v>
          </cell>
          <cell r="R293"/>
          <cell r="T293"/>
          <cell r="U293"/>
          <cell r="V293"/>
          <cell r="X293"/>
          <cell r="Z293"/>
          <cell r="AA293"/>
          <cell r="AB293">
            <v>0</v>
          </cell>
          <cell r="AC293">
            <v>0</v>
          </cell>
          <cell r="AD293"/>
          <cell r="AG293"/>
          <cell r="AI293"/>
          <cell r="AJ293"/>
          <cell r="AL293">
            <v>0</v>
          </cell>
          <cell r="AM293"/>
          <cell r="AN293">
            <v>0</v>
          </cell>
          <cell r="AO293" t="str">
            <v>WSWTSCL052325650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BZ293" t="str">
            <v>WRWT25650/WRCL25680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>
            <v>0</v>
          </cell>
        </row>
        <row r="294">
          <cell r="B294" t="str">
            <v>MK68-001234</v>
          </cell>
          <cell r="C294">
            <v>45944</v>
          </cell>
          <cell r="E294" t="str">
            <v>คุณปราสาท เจริญธรรมรักษา</v>
          </cell>
          <cell r="F294" t="str">
            <v>ถุงเขียว(คัดพิเศษ)</v>
          </cell>
          <cell r="G294">
            <v>23</v>
          </cell>
          <cell r="H294">
            <v>34</v>
          </cell>
          <cell r="I294" t="str">
            <v>ขาวแถบใส2</v>
          </cell>
          <cell r="J294"/>
          <cell r="L294">
            <v>68</v>
          </cell>
          <cell r="M294" t="str">
            <v>±</v>
          </cell>
          <cell r="N294">
            <v>5</v>
          </cell>
          <cell r="R294" t="str">
            <v>บิด</v>
          </cell>
          <cell r="T294" t="str">
            <v>ไม่สวมถุงใน</v>
          </cell>
          <cell r="U294"/>
          <cell r="V294"/>
          <cell r="X294">
            <v>45975</v>
          </cell>
          <cell r="Z294" t="str">
            <v>500กระสอบ</v>
          </cell>
          <cell r="AA294">
            <v>5000</v>
          </cell>
          <cell r="AB294">
            <v>0</v>
          </cell>
          <cell r="AC294">
            <v>0</v>
          </cell>
          <cell r="AD294">
            <v>0</v>
          </cell>
          <cell r="AG294"/>
          <cell r="AI294"/>
          <cell r="AJ294"/>
          <cell r="AL294">
            <v>5000</v>
          </cell>
          <cell r="AM294">
            <v>5350</v>
          </cell>
          <cell r="AN294">
            <v>0</v>
          </cell>
          <cell r="AO294" t="str">
            <v>WSWTFCL022325650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BZ294" t="str">
            <v>WRWT25650/WRCL25680</v>
          </cell>
          <cell r="CA294">
            <v>0</v>
          </cell>
          <cell r="DL294" t="str">
            <v>P7</v>
          </cell>
          <cell r="DM294">
            <v>2</v>
          </cell>
          <cell r="DN294">
            <v>45975</v>
          </cell>
          <cell r="DP294">
            <v>45970</v>
          </cell>
          <cell r="DQ294"/>
          <cell r="DR294">
            <v>45966</v>
          </cell>
          <cell r="DS294">
            <v>45973</v>
          </cell>
          <cell r="DT294">
            <v>45974</v>
          </cell>
          <cell r="DU294">
            <v>45974</v>
          </cell>
          <cell r="DW294"/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MK68-001234</v>
          </cell>
          <cell r="C295">
            <v>45944</v>
          </cell>
          <cell r="E295" t="str">
            <v>คุณปราสาท เจริญธรรมรักษา</v>
          </cell>
          <cell r="F295" t="str">
            <v>ถุงชมพู</v>
          </cell>
          <cell r="G295">
            <v>23</v>
          </cell>
          <cell r="H295">
            <v>34</v>
          </cell>
          <cell r="I295" t="str">
            <v>ขาวแถบใส2</v>
          </cell>
          <cell r="J295"/>
          <cell r="L295">
            <v>68</v>
          </cell>
          <cell r="M295" t="str">
            <v>±</v>
          </cell>
          <cell r="N295">
            <v>5</v>
          </cell>
          <cell r="R295" t="str">
            <v>บิด</v>
          </cell>
          <cell r="T295" t="str">
            <v>ไม่สวมถุงใน</v>
          </cell>
          <cell r="U295"/>
          <cell r="V295"/>
          <cell r="X295">
            <v>45975</v>
          </cell>
          <cell r="Z295" t="str">
            <v>500กระสอบ</v>
          </cell>
          <cell r="AA295">
            <v>3000</v>
          </cell>
          <cell r="AB295">
            <v>0</v>
          </cell>
          <cell r="AC295">
            <v>0</v>
          </cell>
          <cell r="AD295">
            <v>0</v>
          </cell>
          <cell r="AG295"/>
          <cell r="AI295"/>
          <cell r="AJ295"/>
          <cell r="AL295">
            <v>3000</v>
          </cell>
          <cell r="AM295">
            <v>3200</v>
          </cell>
          <cell r="AN295">
            <v>0</v>
          </cell>
          <cell r="AO295" t="str">
            <v>WSWTFCL022325650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BZ295" t="str">
            <v>WRWT25650/WRCL25680</v>
          </cell>
          <cell r="CA295">
            <v>0</v>
          </cell>
          <cell r="DL295" t="str">
            <v>P7</v>
          </cell>
          <cell r="DM295">
            <v>2</v>
          </cell>
          <cell r="DN295">
            <v>45975</v>
          </cell>
          <cell r="DP295">
            <v>45970</v>
          </cell>
          <cell r="DQ295"/>
          <cell r="DR295">
            <v>45966</v>
          </cell>
          <cell r="DS295">
            <v>45973</v>
          </cell>
          <cell r="DT295">
            <v>45974</v>
          </cell>
          <cell r="DU295">
            <v>45974</v>
          </cell>
          <cell r="DW295"/>
          <cell r="DX295"/>
          <cell r="DY295"/>
          <cell r="DZ295"/>
          <cell r="EA295"/>
          <cell r="EB295"/>
          <cell r="EC295" t="str">
            <v>งานพิมพ์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MK68-001234</v>
          </cell>
          <cell r="C296">
            <v>45944</v>
          </cell>
          <cell r="E296" t="str">
            <v>คุณปราสาท เจริญธรรมรักษา</v>
          </cell>
          <cell r="F296" t="str">
            <v>ถุงม่วง</v>
          </cell>
          <cell r="G296">
            <v>23</v>
          </cell>
          <cell r="H296">
            <v>34</v>
          </cell>
          <cell r="I296" t="str">
            <v>ขาวแถบใส2</v>
          </cell>
          <cell r="J296"/>
          <cell r="L296">
            <v>68</v>
          </cell>
          <cell r="M296" t="str">
            <v>±</v>
          </cell>
          <cell r="N296">
            <v>5</v>
          </cell>
          <cell r="R296" t="str">
            <v>บิด</v>
          </cell>
          <cell r="T296" t="str">
            <v>ไม่สวมถุงใน</v>
          </cell>
          <cell r="U296"/>
          <cell r="V296"/>
          <cell r="X296">
            <v>45975</v>
          </cell>
          <cell r="Z296" t="str">
            <v>500กระสอบ</v>
          </cell>
          <cell r="AA296">
            <v>5000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/>
          <cell r="AL296">
            <v>5000</v>
          </cell>
          <cell r="AM296">
            <v>5400</v>
          </cell>
          <cell r="AN296">
            <v>0</v>
          </cell>
          <cell r="AO296" t="str">
            <v>WSWTFCL022325650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BZ296" t="str">
            <v>WRWT25650/WRCL25680</v>
          </cell>
          <cell r="CA296">
            <v>0</v>
          </cell>
          <cell r="DL296" t="str">
            <v>P7</v>
          </cell>
          <cell r="DM296">
            <v>2</v>
          </cell>
          <cell r="DN296">
            <v>45975</v>
          </cell>
          <cell r="DP296">
            <v>45970</v>
          </cell>
          <cell r="DQ296"/>
          <cell r="DR296">
            <v>45966</v>
          </cell>
          <cell r="DS296">
            <v>45973</v>
          </cell>
          <cell r="DT296">
            <v>45974</v>
          </cell>
          <cell r="DU296">
            <v>45974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MK68-001324</v>
          </cell>
          <cell r="C297">
            <v>45964</v>
          </cell>
          <cell r="E297" t="str">
            <v>คุณปราสาท เจริญธรรมรักษา</v>
          </cell>
          <cell r="F297" t="str">
            <v>ถุงม่วง(คัดพิเศษ)</v>
          </cell>
          <cell r="G297">
            <v>23</v>
          </cell>
          <cell r="H297">
            <v>34</v>
          </cell>
          <cell r="I297" t="str">
            <v>ขาวแถบใส2</v>
          </cell>
          <cell r="J297"/>
          <cell r="L297">
            <v>68</v>
          </cell>
          <cell r="M297" t="str">
            <v>±</v>
          </cell>
          <cell r="N297">
            <v>5</v>
          </cell>
          <cell r="R297" t="str">
            <v>บิด</v>
          </cell>
          <cell r="T297" t="str">
            <v>ไม่สวมถุงใน</v>
          </cell>
          <cell r="U297"/>
          <cell r="V297"/>
          <cell r="X297">
            <v>45975</v>
          </cell>
          <cell r="Z297" t="str">
            <v>500กระสอบ</v>
          </cell>
          <cell r="AA297">
            <v>10000</v>
          </cell>
          <cell r="AB297">
            <v>0</v>
          </cell>
          <cell r="AC297">
            <v>0</v>
          </cell>
          <cell r="AD297">
            <v>0</v>
          </cell>
          <cell r="AG297"/>
          <cell r="AI297"/>
          <cell r="AJ297"/>
          <cell r="AL297">
            <v>10000</v>
          </cell>
          <cell r="AM297"/>
          <cell r="AN297">
            <v>10500</v>
          </cell>
          <cell r="AO297" t="str">
            <v>WSWTFCL022325650</v>
          </cell>
          <cell r="AQ297">
            <v>9918.7000000000007</v>
          </cell>
          <cell r="AR297">
            <v>8049</v>
          </cell>
          <cell r="AS297">
            <v>1869.7000000000007</v>
          </cell>
          <cell r="AT297">
            <v>0</v>
          </cell>
          <cell r="AU297">
            <v>0</v>
          </cell>
          <cell r="BZ297" t="str">
            <v>WRWT25650/WRCL25680</v>
          </cell>
          <cell r="CA297">
            <v>150.88063511111116</v>
          </cell>
          <cell r="DL297" t="str">
            <v>P7</v>
          </cell>
          <cell r="DM297">
            <v>2</v>
          </cell>
          <cell r="DN297">
            <v>45975</v>
          </cell>
          <cell r="DP297">
            <v>45970</v>
          </cell>
          <cell r="DQ297"/>
          <cell r="DR297">
            <v>45966</v>
          </cell>
          <cell r="DS297">
            <v>45973</v>
          </cell>
          <cell r="DT297">
            <v>45974</v>
          </cell>
          <cell r="DU297">
            <v>45974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MK68-001324</v>
          </cell>
          <cell r="C298">
            <v>45964</v>
          </cell>
          <cell r="E298" t="str">
            <v>คุณปราสาท เจริญธรรมรักษา</v>
          </cell>
          <cell r="F298" t="str">
            <v>ถุงม่วง</v>
          </cell>
          <cell r="G298">
            <v>23</v>
          </cell>
          <cell r="H298">
            <v>34</v>
          </cell>
          <cell r="I298" t="str">
            <v>ขาวแถบใส2</v>
          </cell>
          <cell r="J298"/>
          <cell r="L298">
            <v>68</v>
          </cell>
          <cell r="M298" t="str">
            <v>±</v>
          </cell>
          <cell r="N298">
            <v>5</v>
          </cell>
          <cell r="R298" t="str">
            <v>บิด</v>
          </cell>
          <cell r="T298" t="str">
            <v>ไม่สวมถุงใน</v>
          </cell>
          <cell r="U298"/>
          <cell r="V298"/>
          <cell r="X298">
            <v>45975</v>
          </cell>
          <cell r="Z298" t="str">
            <v>500กระสอบ</v>
          </cell>
          <cell r="AA298">
            <v>5000</v>
          </cell>
          <cell r="AB298">
            <v>0</v>
          </cell>
          <cell r="AC298">
            <v>0</v>
          </cell>
          <cell r="AD298">
            <v>0</v>
          </cell>
          <cell r="AG298"/>
          <cell r="AI298"/>
          <cell r="AJ298"/>
          <cell r="AL298">
            <v>5000</v>
          </cell>
          <cell r="AM298"/>
          <cell r="AN298">
            <v>5250</v>
          </cell>
          <cell r="AO298" t="str">
            <v>WSWTFCL022325650</v>
          </cell>
          <cell r="AQ298">
            <v>4959.3500000000004</v>
          </cell>
          <cell r="AR298">
            <v>0</v>
          </cell>
          <cell r="AS298">
            <v>4959.3500000000004</v>
          </cell>
          <cell r="AT298">
            <v>0</v>
          </cell>
          <cell r="AU298">
            <v>0</v>
          </cell>
          <cell r="BZ298" t="str">
            <v>WRWT25650/WRCL25680</v>
          </cell>
          <cell r="CA298">
            <v>400.2085242222222</v>
          </cell>
          <cell r="DL298" t="str">
            <v>P7</v>
          </cell>
          <cell r="DM298">
            <v>2</v>
          </cell>
          <cell r="DN298">
            <v>45975</v>
          </cell>
          <cell r="DP298">
            <v>45970</v>
          </cell>
          <cell r="DQ298"/>
          <cell r="DR298">
            <v>45966</v>
          </cell>
          <cell r="DS298">
            <v>45973</v>
          </cell>
          <cell r="DT298">
            <v>45974</v>
          </cell>
          <cell r="DU298">
            <v>45974</v>
          </cell>
          <cell r="DW298"/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>
            <v>0</v>
          </cell>
          <cell r="C299"/>
          <cell r="E299"/>
          <cell r="F299"/>
          <cell r="G299">
            <v>23</v>
          </cell>
          <cell r="H299">
            <v>34</v>
          </cell>
          <cell r="I299" t="str">
            <v>ขาวแถบใส2</v>
          </cell>
          <cell r="J299"/>
          <cell r="L299">
            <v>68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WSWTFCL022325650</v>
          </cell>
          <cell r="AQ299">
            <v>14878.050000000001</v>
          </cell>
          <cell r="AR299">
            <v>8049</v>
          </cell>
          <cell r="AS299">
            <v>6829.0500000000011</v>
          </cell>
          <cell r="AT299">
            <v>0</v>
          </cell>
          <cell r="AU299">
            <v>0</v>
          </cell>
          <cell r="BZ299" t="str">
            <v>WRWT25650/WRCL25680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>
            <v>0</v>
          </cell>
          <cell r="EI299">
            <v>0</v>
          </cell>
        </row>
        <row r="300">
          <cell r="B300">
            <v>0</v>
          </cell>
          <cell r="C300"/>
          <cell r="E300"/>
          <cell r="F300"/>
          <cell r="G300">
            <v>23</v>
          </cell>
          <cell r="H300">
            <v>37</v>
          </cell>
          <cell r="I300" t="str">
            <v>ขาว</v>
          </cell>
          <cell r="J300"/>
          <cell r="L300">
            <v>85</v>
          </cell>
          <cell r="M300" t="str">
            <v>±</v>
          </cell>
          <cell r="N300">
            <v>5</v>
          </cell>
          <cell r="R300"/>
          <cell r="T300"/>
          <cell r="U300"/>
          <cell r="V300"/>
          <cell r="X300"/>
          <cell r="Z300"/>
          <cell r="AA300"/>
          <cell r="AB300">
            <v>0</v>
          </cell>
          <cell r="AC300">
            <v>0</v>
          </cell>
          <cell r="AD300"/>
          <cell r="AG300"/>
          <cell r="AI300" t="str">
            <v>ระบุในSD</v>
          </cell>
          <cell r="AJ300"/>
          <cell r="AL300">
            <v>0</v>
          </cell>
          <cell r="AM300"/>
          <cell r="AN300">
            <v>0</v>
          </cell>
          <cell r="AO300" t="str">
            <v>WSWT2325800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BZ300" t="str">
            <v>WRWT25800/WRWT28750</v>
          </cell>
          <cell r="CA300">
            <v>0</v>
          </cell>
          <cell r="DL300"/>
          <cell r="DM300" t="str">
            <v>Lead time</v>
          </cell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>
            <v>0</v>
          </cell>
          <cell r="EI300">
            <v>0</v>
          </cell>
        </row>
        <row r="301">
          <cell r="B301">
            <v>0</v>
          </cell>
          <cell r="C301"/>
          <cell r="E301"/>
          <cell r="F301"/>
          <cell r="G301">
            <v>23</v>
          </cell>
          <cell r="H301">
            <v>37</v>
          </cell>
          <cell r="I301"/>
          <cell r="J301"/>
          <cell r="L301">
            <v>85</v>
          </cell>
          <cell r="M301" t="str">
            <v>±</v>
          </cell>
          <cell r="N301">
            <v>5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>WSWT2321750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BZ301" t="str">
            <v>WRWT230750/WRWT21750</v>
          </cell>
          <cell r="CA301">
            <v>0</v>
          </cell>
          <cell r="DL301"/>
          <cell r="DM301" t="str">
            <v>Lead time</v>
          </cell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>
            <v>0</v>
          </cell>
        </row>
        <row r="302">
          <cell r="B302">
            <v>0</v>
          </cell>
          <cell r="C302"/>
          <cell r="E302"/>
          <cell r="F302"/>
          <cell r="G302">
            <v>23</v>
          </cell>
          <cell r="H302">
            <v>34</v>
          </cell>
          <cell r="I302"/>
          <cell r="J302"/>
          <cell r="L302">
            <v>90</v>
          </cell>
          <cell r="M302" t="str">
            <v>±</v>
          </cell>
          <cell r="N302">
            <v>5</v>
          </cell>
          <cell r="R302"/>
          <cell r="T302"/>
          <cell r="U302"/>
          <cell r="V302"/>
          <cell r="X302"/>
          <cell r="Z302"/>
          <cell r="AA302"/>
          <cell r="AB302"/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WSWTSCL0223211125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BZ302" t="str">
            <v>WRWT230800/WRWT25650</v>
          </cell>
          <cell r="CA302">
            <v>0</v>
          </cell>
          <cell r="DL302"/>
          <cell r="DM302" t="str">
            <v>Lead time</v>
          </cell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>
            <v>0</v>
          </cell>
        </row>
        <row r="303">
          <cell r="B303">
            <v>0</v>
          </cell>
          <cell r="C303"/>
          <cell r="E303"/>
          <cell r="F303"/>
          <cell r="G303">
            <v>23</v>
          </cell>
          <cell r="H303">
            <v>37</v>
          </cell>
          <cell r="I303" t="str">
            <v>ขาว</v>
          </cell>
          <cell r="J303"/>
          <cell r="L303">
            <v>90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>
            <v>0</v>
          </cell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WSWT2325800SM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BZ303" t="str">
            <v>WRWT21800/WRWT21800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>
            <v>0</v>
          </cell>
        </row>
        <row r="304">
          <cell r="B304" t="str">
            <v>MK68-001273</v>
          </cell>
          <cell r="C304">
            <v>45953</v>
          </cell>
          <cell r="E304" t="str">
            <v>โรงสีข้าวธัญญกิจ</v>
          </cell>
          <cell r="F304" t="str">
            <v>ราชสีห์ ข้าวคัดพิเศษ</v>
          </cell>
          <cell r="G304">
            <v>23</v>
          </cell>
          <cell r="H304">
            <v>37</v>
          </cell>
          <cell r="I304" t="str">
            <v>ขาว</v>
          </cell>
          <cell r="J304"/>
          <cell r="L304">
            <v>120</v>
          </cell>
          <cell r="M304" t="str">
            <v>+</v>
          </cell>
          <cell r="N304">
            <v>5</v>
          </cell>
          <cell r="R304" t="str">
            <v>ไม่</v>
          </cell>
          <cell r="T304" t="str">
            <v>ไม่สวมถุงใน</v>
          </cell>
          <cell r="U304"/>
          <cell r="V304"/>
          <cell r="X304">
            <v>45968</v>
          </cell>
          <cell r="Z304" t="str">
            <v>500กระสอบ</v>
          </cell>
          <cell r="AA304">
            <v>10000</v>
          </cell>
          <cell r="AB304">
            <v>0</v>
          </cell>
          <cell r="AC304">
            <v>0</v>
          </cell>
          <cell r="AD304">
            <v>0</v>
          </cell>
          <cell r="AG304"/>
          <cell r="AI304" t="str">
            <v>ขาด-เกินได้5%</v>
          </cell>
          <cell r="AJ304">
            <v>0</v>
          </cell>
          <cell r="AL304">
            <v>10000</v>
          </cell>
          <cell r="AM304">
            <v>10500</v>
          </cell>
          <cell r="AN304">
            <v>0</v>
          </cell>
          <cell r="AO304" t="str">
            <v>WSWT23211125120SMFX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BZ304" t="str">
            <v>WRWT211125/WRWT21940</v>
          </cell>
          <cell r="CA304">
            <v>0</v>
          </cell>
          <cell r="DL304" t="str">
            <v>P7</v>
          </cell>
          <cell r="DM304">
            <v>2</v>
          </cell>
          <cell r="DN304">
            <v>45968</v>
          </cell>
          <cell r="DP304">
            <v>45963</v>
          </cell>
          <cell r="DQ304"/>
          <cell r="DR304">
            <v>45959</v>
          </cell>
          <cell r="DS304">
            <v>45966</v>
          </cell>
          <cell r="DT304">
            <v>45967</v>
          </cell>
          <cell r="DU304">
            <v>45967</v>
          </cell>
          <cell r="DW304"/>
          <cell r="DX304"/>
          <cell r="DY304"/>
          <cell r="DZ304"/>
          <cell r="EA304"/>
          <cell r="EB304"/>
          <cell r="EC304" t="str">
            <v>งานพิมพ์</v>
          </cell>
          <cell r="ED304" t="str">
            <v>รอART</v>
          </cell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37</v>
          </cell>
          <cell r="I305"/>
          <cell r="J305"/>
          <cell r="L305">
            <v>120</v>
          </cell>
          <cell r="M305" t="str">
            <v>+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WSWT23211125120SMFX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BZ305" t="str">
            <v>WROP2301125/WRBR21940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>
            <v>0</v>
          </cell>
        </row>
        <row r="306">
          <cell r="B306">
            <v>0</v>
          </cell>
          <cell r="C306"/>
          <cell r="E306"/>
          <cell r="F306" t="str">
            <v xml:space="preserve">  </v>
          </cell>
          <cell r="G306">
            <v>23</v>
          </cell>
          <cell r="H306">
            <v>37</v>
          </cell>
          <cell r="I306" t="str">
            <v>ขาว</v>
          </cell>
          <cell r="J306"/>
          <cell r="L306">
            <v>130</v>
          </cell>
          <cell r="M306" t="str">
            <v>+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WSWT23211125130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WRWT211125/WRWT251080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23</v>
          </cell>
          <cell r="H307">
            <v>37</v>
          </cell>
          <cell r="I307"/>
          <cell r="J307"/>
          <cell r="L307">
            <v>120</v>
          </cell>
          <cell r="M307" t="str">
            <v>±</v>
          </cell>
          <cell r="N307">
            <v>3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WSWT2321112512051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WRWT211125/WRWT21900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>
            <v>0</v>
          </cell>
        </row>
        <row r="308">
          <cell r="B308" t="str">
            <v>MK67-001490</v>
          </cell>
          <cell r="C308">
            <v>45601</v>
          </cell>
          <cell r="E308" t="str">
            <v>บจก.น้ำตาลทิพย์สุโขทัย</v>
          </cell>
          <cell r="F308" t="str">
            <v>Green for white sugar</v>
          </cell>
          <cell r="G308">
            <v>23</v>
          </cell>
          <cell r="H308">
            <v>37</v>
          </cell>
          <cell r="I308" t="str">
            <v>ขาว</v>
          </cell>
          <cell r="J308"/>
          <cell r="L308">
            <v>130</v>
          </cell>
          <cell r="M308" t="str">
            <v>±</v>
          </cell>
          <cell r="N308">
            <v>5</v>
          </cell>
          <cell r="R308" t="str">
            <v>บิด</v>
          </cell>
          <cell r="T308">
            <v>24</v>
          </cell>
          <cell r="U308">
            <v>40</v>
          </cell>
          <cell r="V308">
            <v>55</v>
          </cell>
          <cell r="X308">
            <v>45975</v>
          </cell>
          <cell r="Z308" t="str">
            <v>400แบน</v>
          </cell>
          <cell r="AA308">
            <v>54000</v>
          </cell>
          <cell r="AB308">
            <v>1709.6946451199997</v>
          </cell>
          <cell r="AC308">
            <v>0</v>
          </cell>
          <cell r="AD308">
            <v>1709.6946451199997</v>
          </cell>
          <cell r="AG308"/>
          <cell r="AI308"/>
          <cell r="AJ308">
            <v>1500</v>
          </cell>
          <cell r="AL308">
            <v>52500</v>
          </cell>
          <cell r="AM308">
            <v>11270</v>
          </cell>
          <cell r="AN308">
            <v>44866.5</v>
          </cell>
          <cell r="AO308" t="str">
            <v>WSWT2321112512551</v>
          </cell>
          <cell r="AQ308">
            <v>48262.445385000006</v>
          </cell>
          <cell r="AR308">
            <v>7789</v>
          </cell>
          <cell r="AS308">
            <v>40473.445385000006</v>
          </cell>
          <cell r="AT308">
            <v>0</v>
          </cell>
          <cell r="AU308">
            <v>0</v>
          </cell>
          <cell r="BZ308" t="str">
            <v>WRWT211125/WRWT251030</v>
          </cell>
          <cell r="CA308">
            <v>5184.7945079268356</v>
          </cell>
          <cell r="DL308" t="str">
            <v>P9</v>
          </cell>
          <cell r="DM308">
            <v>3</v>
          </cell>
          <cell r="DN308">
            <v>45975</v>
          </cell>
          <cell r="DP308">
            <v>45970</v>
          </cell>
          <cell r="DQ308"/>
          <cell r="DR308">
            <v>45965</v>
          </cell>
          <cell r="DS308">
            <v>45972</v>
          </cell>
          <cell r="DT308">
            <v>45973</v>
          </cell>
          <cell r="DU308">
            <v>45973</v>
          </cell>
          <cell r="DW308">
            <v>45974</v>
          </cell>
          <cell r="DX308"/>
          <cell r="DY308"/>
          <cell r="DZ308"/>
          <cell r="EA308"/>
          <cell r="EB308"/>
          <cell r="EC308" t="str">
            <v>งานพิมพ์</v>
          </cell>
          <cell r="ED308" t="str">
            <v xml:space="preserve"> /</v>
          </cell>
          <cell r="EG308"/>
          <cell r="EH308"/>
          <cell r="EI308"/>
        </row>
        <row r="309">
          <cell r="B309" t="str">
            <v>MK67-001490</v>
          </cell>
          <cell r="C309">
            <v>45601</v>
          </cell>
          <cell r="E309" t="str">
            <v>บจก.น้ำตาลทิพย์สุโขทัย</v>
          </cell>
          <cell r="F309" t="str">
            <v>Green for white sugar</v>
          </cell>
          <cell r="G309">
            <v>23</v>
          </cell>
          <cell r="H309">
            <v>37</v>
          </cell>
          <cell r="I309" t="str">
            <v>ขาว</v>
          </cell>
          <cell r="J309"/>
          <cell r="L309">
            <v>130</v>
          </cell>
          <cell r="M309" t="str">
            <v>±</v>
          </cell>
          <cell r="N309">
            <v>5</v>
          </cell>
          <cell r="R309" t="str">
            <v>บิด</v>
          </cell>
          <cell r="T309">
            <v>24</v>
          </cell>
          <cell r="U309">
            <v>40</v>
          </cell>
          <cell r="V309">
            <v>55</v>
          </cell>
          <cell r="X309">
            <v>45986</v>
          </cell>
          <cell r="Z309" t="str">
            <v>400แบน</v>
          </cell>
          <cell r="AA309">
            <v>54000</v>
          </cell>
          <cell r="AB309">
            <v>1758.5430635519999</v>
          </cell>
          <cell r="AC309">
            <v>0</v>
          </cell>
          <cell r="AD309">
            <v>1758.5430635519999</v>
          </cell>
          <cell r="AG309"/>
          <cell r="AI309"/>
          <cell r="AJ309">
            <v>0</v>
          </cell>
          <cell r="AL309">
            <v>54000</v>
          </cell>
          <cell r="AM309"/>
          <cell r="AN309">
            <v>56700</v>
          </cell>
          <cell r="AO309" t="str">
            <v>WSWT2321112512551</v>
          </cell>
          <cell r="AQ309">
            <v>58087.26</v>
          </cell>
          <cell r="AR309">
            <v>0</v>
          </cell>
          <cell r="AS309">
            <v>58087.26</v>
          </cell>
          <cell r="AT309">
            <v>0</v>
          </cell>
          <cell r="AU309">
            <v>0</v>
          </cell>
          <cell r="BZ309" t="str">
            <v>WRWT211125/WRWT251030</v>
          </cell>
          <cell r="CA309">
            <v>7441.1877655499993</v>
          </cell>
          <cell r="DL309" t="str">
            <v>P9</v>
          </cell>
          <cell r="DM309">
            <v>3</v>
          </cell>
          <cell r="DN309">
            <v>45986</v>
          </cell>
          <cell r="DP309">
            <v>45981</v>
          </cell>
          <cell r="DQ309"/>
          <cell r="DR309">
            <v>45976</v>
          </cell>
          <cell r="DS309">
            <v>45983</v>
          </cell>
          <cell r="DT309">
            <v>45984</v>
          </cell>
          <cell r="DU309">
            <v>45984</v>
          </cell>
          <cell r="DW309">
            <v>45985</v>
          </cell>
          <cell r="DX309"/>
          <cell r="DY309"/>
          <cell r="DZ309"/>
          <cell r="EA309"/>
          <cell r="EB309"/>
          <cell r="EC309" t="str">
            <v>งานพิมพ์</v>
          </cell>
          <cell r="ED309" t="str">
            <v xml:space="preserve"> /</v>
          </cell>
          <cell r="EG309"/>
          <cell r="EH309"/>
          <cell r="EI309"/>
        </row>
        <row r="310">
          <cell r="B310" t="str">
            <v>MK67-001490</v>
          </cell>
          <cell r="C310">
            <v>45601</v>
          </cell>
          <cell r="E310" t="str">
            <v>บจก.น้ำตาลทิพย์สุโขทัย</v>
          </cell>
          <cell r="F310" t="str">
            <v>Green for white sugar</v>
          </cell>
          <cell r="G310">
            <v>23</v>
          </cell>
          <cell r="H310">
            <v>37</v>
          </cell>
          <cell r="I310" t="str">
            <v>ขาว</v>
          </cell>
          <cell r="J310"/>
          <cell r="L310">
            <v>130</v>
          </cell>
          <cell r="M310" t="str">
            <v>±</v>
          </cell>
          <cell r="N310">
            <v>5</v>
          </cell>
          <cell r="R310" t="str">
            <v>บิด</v>
          </cell>
          <cell r="T310">
            <v>24</v>
          </cell>
          <cell r="U310">
            <v>40</v>
          </cell>
          <cell r="V310">
            <v>55</v>
          </cell>
          <cell r="X310">
            <v>46001</v>
          </cell>
          <cell r="Z310" t="str">
            <v>400แบน</v>
          </cell>
          <cell r="AA310">
            <v>54000</v>
          </cell>
          <cell r="AB310">
            <v>1758.5430635519999</v>
          </cell>
          <cell r="AC310">
            <v>0</v>
          </cell>
          <cell r="AD310">
            <v>1758.5430635519999</v>
          </cell>
          <cell r="AG310"/>
          <cell r="AI310"/>
          <cell r="AJ310">
            <v>0</v>
          </cell>
          <cell r="AL310">
            <v>54000</v>
          </cell>
          <cell r="AM310"/>
          <cell r="AN310">
            <v>56700</v>
          </cell>
          <cell r="AO310" t="str">
            <v>WSWT2321112512551</v>
          </cell>
          <cell r="AQ310">
            <v>58087.26</v>
          </cell>
          <cell r="AR310">
            <v>0</v>
          </cell>
          <cell r="AS310">
            <v>58087.26</v>
          </cell>
          <cell r="AT310">
            <v>0</v>
          </cell>
          <cell r="AU310">
            <v>0</v>
          </cell>
          <cell r="BZ310" t="str">
            <v>WRWT211125/WRWT251030</v>
          </cell>
          <cell r="CA310">
            <v>7441.1877655499993</v>
          </cell>
          <cell r="DL310" t="str">
            <v>P9</v>
          </cell>
          <cell r="DM310">
            <v>3</v>
          </cell>
          <cell r="DN310">
            <v>46001</v>
          </cell>
          <cell r="DP310">
            <v>45996</v>
          </cell>
          <cell r="DQ310"/>
          <cell r="DR310">
            <v>45991</v>
          </cell>
          <cell r="DS310">
            <v>45998</v>
          </cell>
          <cell r="DT310">
            <v>45999</v>
          </cell>
          <cell r="DU310">
            <v>45999</v>
          </cell>
          <cell r="DW310">
            <v>46000</v>
          </cell>
          <cell r="DX310"/>
          <cell r="DY310"/>
          <cell r="DZ310"/>
          <cell r="EA310"/>
          <cell r="EB310"/>
          <cell r="EC310" t="str">
            <v>งานพิมพ์</v>
          </cell>
          <cell r="ED310" t="str">
            <v xml:space="preserve"> /</v>
          </cell>
          <cell r="EG310"/>
          <cell r="EH310"/>
          <cell r="EI310"/>
        </row>
        <row r="311">
          <cell r="B311" t="str">
            <v>MK67-001490</v>
          </cell>
          <cell r="C311">
            <v>45601</v>
          </cell>
          <cell r="E311" t="str">
            <v>บจก.น้ำตาลทิพย์สุโขทัย</v>
          </cell>
          <cell r="F311" t="str">
            <v>Green for white sugar</v>
          </cell>
          <cell r="G311">
            <v>23</v>
          </cell>
          <cell r="H311">
            <v>37</v>
          </cell>
          <cell r="I311" t="str">
            <v>ขาว</v>
          </cell>
          <cell r="J311"/>
          <cell r="L311">
            <v>130</v>
          </cell>
          <cell r="M311" t="str">
            <v>±</v>
          </cell>
          <cell r="N311">
            <v>5</v>
          </cell>
          <cell r="R311" t="str">
            <v>บิด</v>
          </cell>
          <cell r="T311">
            <v>24</v>
          </cell>
          <cell r="U311">
            <v>40</v>
          </cell>
          <cell r="V311">
            <v>55</v>
          </cell>
          <cell r="X311">
            <v>46011</v>
          </cell>
          <cell r="Z311" t="str">
            <v>400แบน</v>
          </cell>
          <cell r="AA311">
            <v>54000</v>
          </cell>
          <cell r="AB311">
            <v>1758.5430635519999</v>
          </cell>
          <cell r="AC311">
            <v>0</v>
          </cell>
          <cell r="AD311">
            <v>1758.5430635519999</v>
          </cell>
          <cell r="AG311"/>
          <cell r="AI311"/>
          <cell r="AJ311">
            <v>0</v>
          </cell>
          <cell r="AL311">
            <v>54000</v>
          </cell>
          <cell r="AM311"/>
          <cell r="AN311">
            <v>56700</v>
          </cell>
          <cell r="AO311" t="str">
            <v>WSWT2321112512551</v>
          </cell>
          <cell r="AQ311">
            <v>58087.26</v>
          </cell>
          <cell r="AR311">
            <v>0</v>
          </cell>
          <cell r="AS311">
            <v>58087.26</v>
          </cell>
          <cell r="AT311">
            <v>0</v>
          </cell>
          <cell r="AU311">
            <v>0</v>
          </cell>
          <cell r="BZ311" t="str">
            <v>WRWT211125/WRWT251030</v>
          </cell>
          <cell r="CA311">
            <v>7441.1877655499993</v>
          </cell>
          <cell r="DL311" t="str">
            <v>P9</v>
          </cell>
          <cell r="DM311">
            <v>3</v>
          </cell>
          <cell r="DN311">
            <v>46011</v>
          </cell>
          <cell r="DP311">
            <v>46006</v>
          </cell>
          <cell r="DQ311"/>
          <cell r="DR311">
            <v>46001</v>
          </cell>
          <cell r="DS311">
            <v>46008</v>
          </cell>
          <cell r="DT311">
            <v>46009</v>
          </cell>
          <cell r="DU311">
            <v>46009</v>
          </cell>
          <cell r="DW311">
            <v>46010</v>
          </cell>
          <cell r="DX311"/>
          <cell r="DY311"/>
          <cell r="DZ311"/>
          <cell r="EA311"/>
          <cell r="EB311"/>
          <cell r="EC311" t="str">
            <v>งานพิมพ์</v>
          </cell>
          <cell r="ED311" t="str">
            <v xml:space="preserve"> /</v>
          </cell>
          <cell r="EG311"/>
          <cell r="EH311"/>
          <cell r="EI311"/>
        </row>
        <row r="312">
          <cell r="B312" t="str">
            <v>MK67-001490</v>
          </cell>
          <cell r="C312">
            <v>45601</v>
          </cell>
          <cell r="E312" t="str">
            <v>บจก.น้ำตาลทิพย์สุโขทัย</v>
          </cell>
          <cell r="F312" t="str">
            <v>Green for white sugar</v>
          </cell>
          <cell r="G312">
            <v>23</v>
          </cell>
          <cell r="H312">
            <v>37</v>
          </cell>
          <cell r="I312" t="str">
            <v>ขาว</v>
          </cell>
          <cell r="J312"/>
          <cell r="L312">
            <v>130</v>
          </cell>
          <cell r="M312" t="str">
            <v>±</v>
          </cell>
          <cell r="N312">
            <v>5</v>
          </cell>
          <cell r="R312" t="str">
            <v>บิด</v>
          </cell>
          <cell r="T312">
            <v>24</v>
          </cell>
          <cell r="U312">
            <v>40</v>
          </cell>
          <cell r="V312">
            <v>55</v>
          </cell>
          <cell r="X312" t="str">
            <v>รอแจ้ง</v>
          </cell>
          <cell r="Z312" t="str">
            <v>300แบน</v>
          </cell>
          <cell r="AA312">
            <v>221878</v>
          </cell>
          <cell r="AB312">
            <v>7225.5929232368635</v>
          </cell>
          <cell r="AC312">
            <v>0</v>
          </cell>
          <cell r="AD312">
            <v>7225.5929232368635</v>
          </cell>
          <cell r="AG312"/>
          <cell r="AI312"/>
          <cell r="AJ312">
            <v>0</v>
          </cell>
          <cell r="AL312">
            <v>221878</v>
          </cell>
          <cell r="AM312"/>
          <cell r="AN312">
            <v>232971.90000000002</v>
          </cell>
          <cell r="AO312" t="str">
            <v>WSWT2321112512551</v>
          </cell>
          <cell r="AQ312">
            <v>238671.94582000002</v>
          </cell>
          <cell r="AR312">
            <v>0</v>
          </cell>
          <cell r="AS312">
            <v>238671.94582000002</v>
          </cell>
          <cell r="AT312">
            <v>0</v>
          </cell>
          <cell r="AU312">
            <v>0</v>
          </cell>
          <cell r="BZ312" t="str">
            <v>WRWT211125/WRWT251030</v>
          </cell>
          <cell r="CA312">
            <v>30574.738130457463</v>
          </cell>
          <cell r="DL312" t="str">
            <v>P9</v>
          </cell>
          <cell r="DM312">
            <v>3</v>
          </cell>
          <cell r="DN312" t="str">
            <v>รอแจ้ง</v>
          </cell>
          <cell r="DP312" t="e">
            <v>#VALUE!</v>
          </cell>
          <cell r="DQ312"/>
          <cell r="DR312" t="e">
            <v>#VALUE!</v>
          </cell>
          <cell r="DS312" t="e">
            <v>#VALUE!</v>
          </cell>
          <cell r="DT312" t="e">
            <v>#VALUE!</v>
          </cell>
          <cell r="DU312" t="e">
            <v>#VALUE!</v>
          </cell>
          <cell r="DW312" t="e">
            <v>#VALUE!</v>
          </cell>
          <cell r="DX312"/>
          <cell r="DY312"/>
          <cell r="DZ312"/>
          <cell r="EA312"/>
          <cell r="EB312"/>
          <cell r="EC312" t="str">
            <v>งานพิมพ์</v>
          </cell>
          <cell r="ED312" t="str">
            <v xml:space="preserve"> /</v>
          </cell>
          <cell r="EG312"/>
          <cell r="EH312"/>
          <cell r="EI312"/>
        </row>
        <row r="313">
          <cell r="B313">
            <v>0</v>
          </cell>
          <cell r="C313"/>
          <cell r="E313"/>
          <cell r="F313"/>
          <cell r="G313">
            <v>23</v>
          </cell>
          <cell r="H313">
            <v>37</v>
          </cell>
          <cell r="I313"/>
          <cell r="J313"/>
          <cell r="L313">
            <v>128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/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WSWT2321112512551</v>
          </cell>
          <cell r="AQ313">
            <v>461196.17120500002</v>
          </cell>
          <cell r="AR313">
            <v>7789</v>
          </cell>
          <cell r="AS313">
            <v>453407.17120500002</v>
          </cell>
          <cell r="AT313">
            <v>0</v>
          </cell>
          <cell r="AU313">
            <v>0</v>
          </cell>
          <cell r="BZ313" t="str">
            <v>WRWT2301125/WRWT251030</v>
          </cell>
          <cell r="CA313">
            <v>0</v>
          </cell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>
            <v>0</v>
          </cell>
          <cell r="EI313">
            <v>0</v>
          </cell>
        </row>
        <row r="314">
          <cell r="B314">
            <v>0</v>
          </cell>
          <cell r="C314"/>
          <cell r="E314"/>
          <cell r="F314"/>
          <cell r="G314">
            <v>24</v>
          </cell>
          <cell r="H314">
            <v>37</v>
          </cell>
          <cell r="I314"/>
          <cell r="J314"/>
          <cell r="L314">
            <v>120</v>
          </cell>
          <cell r="M314" t="str">
            <v>+</v>
          </cell>
          <cell r="N314">
            <v>3</v>
          </cell>
          <cell r="R314"/>
          <cell r="T314"/>
          <cell r="U314"/>
          <cell r="V314"/>
          <cell r="X314"/>
          <cell r="Z314"/>
          <cell r="AA314"/>
          <cell r="AB314"/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>WSWT24211125120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WRWT2401125/WRWT25850</v>
          </cell>
          <cell r="CA314">
            <v>0</v>
          </cell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>
            <v>0</v>
          </cell>
          <cell r="EI314">
            <v>0</v>
          </cell>
        </row>
        <row r="315">
          <cell r="B315">
            <v>0</v>
          </cell>
          <cell r="C315"/>
          <cell r="E315"/>
          <cell r="F315" t="str">
            <v xml:space="preserve"> </v>
          </cell>
          <cell r="G315">
            <v>24</v>
          </cell>
          <cell r="H315">
            <v>37</v>
          </cell>
          <cell r="I315"/>
          <cell r="J315"/>
          <cell r="L315">
            <v>125</v>
          </cell>
          <cell r="M315" t="str">
            <v>+</v>
          </cell>
          <cell r="N315">
            <v>3</v>
          </cell>
          <cell r="R315"/>
          <cell r="T315"/>
          <cell r="U315"/>
          <cell r="V315"/>
          <cell r="X315"/>
          <cell r="Z315"/>
          <cell r="AA315"/>
          <cell r="AB315"/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WSWT2421112512551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BZ315" t="str">
            <v>WRWT2401125/WRWT25960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>
            <v>0</v>
          </cell>
          <cell r="EI315">
            <v>0</v>
          </cell>
        </row>
        <row r="316">
          <cell r="B316">
            <v>0</v>
          </cell>
          <cell r="C316"/>
          <cell r="E316"/>
          <cell r="F316"/>
          <cell r="G316">
            <v>26</v>
          </cell>
          <cell r="H316">
            <v>38</v>
          </cell>
          <cell r="I316" t="str">
            <v>เหลือง</v>
          </cell>
          <cell r="J316"/>
          <cell r="L316">
            <v>105</v>
          </cell>
          <cell r="M316" t="str">
            <v>±</v>
          </cell>
          <cell r="N316">
            <v>5</v>
          </cell>
          <cell r="R316"/>
          <cell r="T316"/>
          <cell r="U316"/>
          <cell r="V316"/>
          <cell r="X316"/>
          <cell r="Z316"/>
          <cell r="AA316"/>
          <cell r="AB316">
            <v>0</v>
          </cell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WSYL2625850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BZ316" t="str">
            <v>WRYL25850/WRYL25850</v>
          </cell>
          <cell r="CA316">
            <v>0</v>
          </cell>
          <cell r="DL316"/>
          <cell r="DM316" t="str">
            <v>Lead time</v>
          </cell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>
            <v>0</v>
          </cell>
        </row>
        <row r="317">
          <cell r="B317">
            <v>0</v>
          </cell>
          <cell r="C317"/>
          <cell r="E317"/>
          <cell r="F317"/>
          <cell r="G317">
            <v>26</v>
          </cell>
          <cell r="H317">
            <v>43</v>
          </cell>
          <cell r="I317" t="str">
            <v>ขาว</v>
          </cell>
          <cell r="J317"/>
          <cell r="L317">
            <v>102</v>
          </cell>
          <cell r="M317" t="str">
            <v>±</v>
          </cell>
          <cell r="N317">
            <v>5</v>
          </cell>
          <cell r="R317"/>
          <cell r="T317"/>
          <cell r="U317"/>
          <cell r="V317"/>
          <cell r="X317"/>
          <cell r="Z317"/>
          <cell r="AA317"/>
          <cell r="AB317">
            <v>0</v>
          </cell>
          <cell r="AC317">
            <v>0</v>
          </cell>
          <cell r="AD317"/>
          <cell r="AG317"/>
          <cell r="AI317" t="str">
            <v>ระบุในSD</v>
          </cell>
          <cell r="AJ317"/>
          <cell r="AL317">
            <v>0</v>
          </cell>
          <cell r="AM317"/>
          <cell r="AN317">
            <v>0</v>
          </cell>
          <cell r="AO317" t="str">
            <v>WSWT2625650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BZ317" t="str">
            <v>WRWT25650/WRWT25650</v>
          </cell>
          <cell r="CA317">
            <v>0</v>
          </cell>
          <cell r="DL317"/>
          <cell r="DM317" t="str">
            <v>Lead time</v>
          </cell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>
            <v>0</v>
          </cell>
        </row>
        <row r="318">
          <cell r="B318" t="str">
            <v>ใบรับคำสั่งซื้อ</v>
          </cell>
          <cell r="C318">
            <v>45964</v>
          </cell>
          <cell r="E318" t="str">
            <v>คุณธนนท์ อุทัยไพศาลวงศ์</v>
          </cell>
          <cell r="F318" t="str">
            <v>ไม่พิมพ์</v>
          </cell>
          <cell r="G318">
            <v>26</v>
          </cell>
          <cell r="H318">
            <v>42</v>
          </cell>
          <cell r="I318" t="str">
            <v>ขาว</v>
          </cell>
          <cell r="J318"/>
          <cell r="L318">
            <v>100</v>
          </cell>
          <cell r="M318" t="str">
            <v>±</v>
          </cell>
          <cell r="N318">
            <v>5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>
            <v>45967</v>
          </cell>
          <cell r="Z318" t="str">
            <v>มัด100</v>
          </cell>
          <cell r="AA318">
            <v>600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600</v>
          </cell>
          <cell r="AL318">
            <v>0</v>
          </cell>
          <cell r="AM318"/>
          <cell r="AN318">
            <v>0</v>
          </cell>
          <cell r="AO318" t="str">
            <v>WSWT262575051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BZ318" t="str">
            <v>WRWT25800/WRWT25650</v>
          </cell>
          <cell r="CA318">
            <v>0</v>
          </cell>
          <cell r="DL318" t="str">
            <v>P3</v>
          </cell>
          <cell r="DM318">
            <v>1</v>
          </cell>
          <cell r="DN318">
            <v>45967</v>
          </cell>
          <cell r="DP318">
            <v>45962</v>
          </cell>
          <cell r="DQ318"/>
          <cell r="DR318"/>
          <cell r="DS318"/>
          <cell r="DT318"/>
          <cell r="DU318">
            <v>45966</v>
          </cell>
          <cell r="DW318"/>
          <cell r="DX318"/>
          <cell r="DY318"/>
          <cell r="DZ318"/>
          <cell r="EA318"/>
          <cell r="EB318"/>
          <cell r="EC318" t="str">
            <v>ตัด</v>
          </cell>
          <cell r="ED318"/>
          <cell r="EG318"/>
          <cell r="EH318"/>
          <cell r="EI318"/>
        </row>
        <row r="319">
          <cell r="B319" t="str">
            <v>MK68-001288</v>
          </cell>
          <cell r="C319">
            <v>45958</v>
          </cell>
          <cell r="E319" t="str">
            <v>คุณธนนท์ อุทัยไพศาลวงศ์</v>
          </cell>
          <cell r="F319" t="str">
            <v>ไม่พิมพ์</v>
          </cell>
          <cell r="G319">
            <v>26</v>
          </cell>
          <cell r="H319">
            <v>39</v>
          </cell>
          <cell r="I319" t="str">
            <v>ขาว</v>
          </cell>
          <cell r="J319"/>
          <cell r="L319">
            <v>93</v>
          </cell>
          <cell r="M319" t="str">
            <v>±</v>
          </cell>
          <cell r="N319">
            <v>5</v>
          </cell>
          <cell r="R319" t="str">
            <v>ไม่</v>
          </cell>
          <cell r="T319" t="str">
            <v>ไม่สวมถุงใน</v>
          </cell>
          <cell r="U319"/>
          <cell r="V319"/>
          <cell r="X319">
            <v>45969</v>
          </cell>
          <cell r="Z319" t="str">
            <v>มัด100</v>
          </cell>
          <cell r="AA319">
            <v>6903</v>
          </cell>
          <cell r="AB319">
            <v>0</v>
          </cell>
          <cell r="AC319">
            <v>0</v>
          </cell>
          <cell r="AD319">
            <v>0</v>
          </cell>
          <cell r="AG319"/>
          <cell r="AI319"/>
          <cell r="AJ319">
            <v>0</v>
          </cell>
          <cell r="AL319">
            <v>6903</v>
          </cell>
          <cell r="AM319"/>
          <cell r="AN319">
            <v>0</v>
          </cell>
          <cell r="AO319" t="str">
            <v>WSWT262575051</v>
          </cell>
          <cell r="AQ319">
            <v>7811.2277100000001</v>
          </cell>
          <cell r="AR319">
            <v>1900</v>
          </cell>
          <cell r="AS319">
            <v>5911.2277100000001</v>
          </cell>
          <cell r="AT319">
            <v>0</v>
          </cell>
          <cell r="AU319">
            <v>0</v>
          </cell>
          <cell r="BZ319" t="str">
            <v>WRWT25800/WRWT25650</v>
          </cell>
          <cell r="CA319">
            <v>531.09096958955547</v>
          </cell>
          <cell r="DL319" t="str">
            <v>P3</v>
          </cell>
          <cell r="DM319">
            <v>1</v>
          </cell>
          <cell r="DN319">
            <v>45969</v>
          </cell>
          <cell r="DP319">
            <v>45964</v>
          </cell>
          <cell r="DQ319"/>
          <cell r="DR319"/>
          <cell r="DS319"/>
          <cell r="DT319"/>
          <cell r="DU319">
            <v>45968</v>
          </cell>
          <cell r="DW319"/>
          <cell r="DX319"/>
          <cell r="DY319"/>
          <cell r="DZ319"/>
          <cell r="EA319"/>
          <cell r="EB319"/>
          <cell r="EC319" t="str">
            <v>ตัด</v>
          </cell>
          <cell r="ED319"/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26</v>
          </cell>
          <cell r="H320">
            <v>43</v>
          </cell>
          <cell r="I320"/>
          <cell r="J320"/>
          <cell r="L320">
            <v>100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WSWT262575051</v>
          </cell>
          <cell r="AQ320">
            <v>7811.2277100000001</v>
          </cell>
          <cell r="AR320">
            <v>1900</v>
          </cell>
          <cell r="AS320">
            <v>5911.2277100000001</v>
          </cell>
          <cell r="AT320">
            <v>0</v>
          </cell>
          <cell r="AU320">
            <v>0</v>
          </cell>
          <cell r="BZ320" t="str">
            <v>WRWT25800/WRWT25650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>
            <v>0</v>
          </cell>
          <cell r="C321"/>
          <cell r="E321"/>
          <cell r="F321"/>
          <cell r="G321">
            <v>26</v>
          </cell>
          <cell r="H321">
            <v>43</v>
          </cell>
          <cell r="I321"/>
          <cell r="J321"/>
          <cell r="L321">
            <v>113</v>
          </cell>
          <cell r="M321" t="str">
            <v>±</v>
          </cell>
          <cell r="N321">
            <v>5</v>
          </cell>
          <cell r="R321"/>
          <cell r="T321"/>
          <cell r="U321"/>
          <cell r="V321"/>
          <cell r="X321"/>
          <cell r="Z321"/>
          <cell r="AA321"/>
          <cell r="AB321"/>
          <cell r="AC321">
            <v>0</v>
          </cell>
          <cell r="AD321"/>
          <cell r="AG321"/>
          <cell r="AI321" t="str">
            <v>ระบุในSD</v>
          </cell>
          <cell r="AJ321"/>
          <cell r="AL321">
            <v>0</v>
          </cell>
          <cell r="AM321"/>
          <cell r="AN321">
            <v>0</v>
          </cell>
          <cell r="AO321" t="str">
            <v>WSWT2625700</v>
          </cell>
          <cell r="AQ321" t="e">
            <v>#REF!</v>
          </cell>
          <cell r="AR321" t="e">
            <v>#REF!</v>
          </cell>
          <cell r="AS321" t="e">
            <v>#REF!</v>
          </cell>
          <cell r="AT321" t="e">
            <v>#REF!</v>
          </cell>
          <cell r="AU321" t="e">
            <v>#REF!</v>
          </cell>
          <cell r="BZ321" t="str">
            <v>WRWT260800/WRWT25650</v>
          </cell>
          <cell r="CA321">
            <v>0</v>
          </cell>
          <cell r="DL321"/>
          <cell r="DM321" t="str">
            <v>Lead time</v>
          </cell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>
            <v>0</v>
          </cell>
          <cell r="EI321">
            <v>0</v>
          </cell>
        </row>
        <row r="322">
          <cell r="B322">
            <v>0</v>
          </cell>
          <cell r="C322"/>
          <cell r="E322"/>
          <cell r="F322"/>
          <cell r="G322">
            <v>26</v>
          </cell>
          <cell r="H322">
            <v>41</v>
          </cell>
          <cell r="I322"/>
          <cell r="J322"/>
          <cell r="L322">
            <v>90</v>
          </cell>
          <cell r="M322" t="str">
            <v>±</v>
          </cell>
          <cell r="N322">
            <v>5</v>
          </cell>
          <cell r="R322"/>
          <cell r="T322"/>
          <cell r="U322"/>
          <cell r="V322"/>
          <cell r="X322"/>
          <cell r="Z322"/>
          <cell r="AA322"/>
          <cell r="AB322"/>
          <cell r="AC322">
            <v>0</v>
          </cell>
          <cell r="AD322"/>
          <cell r="AG322"/>
          <cell r="AI322" t="str">
            <v>ระบุในSD</v>
          </cell>
          <cell r="AJ322"/>
          <cell r="AL322">
            <v>0</v>
          </cell>
          <cell r="AM322"/>
          <cell r="AN322">
            <v>0</v>
          </cell>
          <cell r="AO322" t="str">
            <v>WSWT2625800SM</v>
          </cell>
          <cell r="AQ322" t="e">
            <v>#REF!</v>
          </cell>
          <cell r="AR322" t="e">
            <v>#REF!</v>
          </cell>
          <cell r="AS322" t="e">
            <v>#REF!</v>
          </cell>
          <cell r="AT322" t="e">
            <v>#REF!</v>
          </cell>
          <cell r="AU322" t="e">
            <v>#REF!</v>
          </cell>
          <cell r="BZ322" t="str">
            <v>WRWT260800/WRWT25650</v>
          </cell>
          <cell r="CA322">
            <v>0</v>
          </cell>
          <cell r="DL322"/>
          <cell r="DM322" t="str">
            <v>Lead time</v>
          </cell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>
            <v>0</v>
          </cell>
          <cell r="EI322">
            <v>0</v>
          </cell>
        </row>
        <row r="323">
          <cell r="B323" t="str">
            <v>ใบรับคำสั่งซื้อ</v>
          </cell>
          <cell r="C323">
            <v>45966</v>
          </cell>
          <cell r="E323" t="str">
            <v>บจก.ที.ซี.ยูเนี่ยน อโกรเทค</v>
          </cell>
          <cell r="F323" t="str">
            <v>ไม่พิมพ์</v>
          </cell>
          <cell r="G323">
            <v>26</v>
          </cell>
          <cell r="H323">
            <v>43</v>
          </cell>
          <cell r="I323" t="str">
            <v>ขาว</v>
          </cell>
          <cell r="J323"/>
          <cell r="L323">
            <v>116</v>
          </cell>
          <cell r="M323" t="str">
            <v>±</v>
          </cell>
          <cell r="N323">
            <v>5</v>
          </cell>
          <cell r="R323" t="str">
            <v>ไม่</v>
          </cell>
          <cell r="T323" t="str">
            <v>ไม่สวมถุงใน</v>
          </cell>
          <cell r="U323"/>
          <cell r="V323"/>
          <cell r="X323">
            <v>45972</v>
          </cell>
          <cell r="Z323" t="str">
            <v xml:space="preserve">300กระสอบแบนเต็มใบ </v>
          </cell>
          <cell r="AA323">
            <v>10000</v>
          </cell>
          <cell r="AB323">
            <v>0</v>
          </cell>
          <cell r="AC323">
            <v>0</v>
          </cell>
          <cell r="AD323">
            <v>0</v>
          </cell>
          <cell r="AG323"/>
          <cell r="AI323"/>
          <cell r="AJ323">
            <v>0</v>
          </cell>
          <cell r="AL323">
            <v>10000</v>
          </cell>
          <cell r="AM323"/>
          <cell r="AN323">
            <v>0</v>
          </cell>
          <cell r="AO323" t="str">
            <v xml:space="preserve">WSWT2625800 </v>
          </cell>
          <cell r="AQ323">
            <v>12433.3</v>
          </cell>
          <cell r="AR323">
            <v>3414</v>
          </cell>
          <cell r="AS323">
            <v>9019.2999999999993</v>
          </cell>
          <cell r="AT323">
            <v>0</v>
          </cell>
          <cell r="AU323">
            <v>0</v>
          </cell>
          <cell r="BZ323" t="str">
            <v>WRWT25800/WRWT25800</v>
          </cell>
          <cell r="CA323">
            <v>896.31799111111116</v>
          </cell>
          <cell r="DL323" t="str">
            <v>P3</v>
          </cell>
          <cell r="DM323">
            <v>1</v>
          </cell>
          <cell r="DN323">
            <v>45972</v>
          </cell>
          <cell r="DP323">
            <v>45967</v>
          </cell>
          <cell r="DQ323"/>
          <cell r="DR323"/>
          <cell r="DS323"/>
          <cell r="DT323"/>
          <cell r="DU323">
            <v>45971</v>
          </cell>
          <cell r="DW323"/>
          <cell r="DX323"/>
          <cell r="DY323"/>
          <cell r="DZ323"/>
          <cell r="EA323"/>
          <cell r="EB323"/>
          <cell r="EC323" t="str">
            <v>ตัด</v>
          </cell>
          <cell r="ED323"/>
          <cell r="EG323"/>
          <cell r="EH323"/>
          <cell r="EI323"/>
        </row>
        <row r="324">
          <cell r="B324" t="str">
            <v>ใบรับคำสั่งซื้อ</v>
          </cell>
          <cell r="C324">
            <v>45966</v>
          </cell>
          <cell r="E324" t="str">
            <v>บจก.ที.ซี.ยูเนี่ยน อโกรเทค</v>
          </cell>
          <cell r="F324" t="str">
            <v>ไม่พิมพ์</v>
          </cell>
          <cell r="G324">
            <v>26</v>
          </cell>
          <cell r="H324">
            <v>43</v>
          </cell>
          <cell r="I324" t="str">
            <v>ขาว</v>
          </cell>
          <cell r="J324"/>
          <cell r="L324">
            <v>116</v>
          </cell>
          <cell r="M324" t="str">
            <v>±</v>
          </cell>
          <cell r="N324">
            <v>5</v>
          </cell>
          <cell r="R324" t="str">
            <v>ไม่</v>
          </cell>
          <cell r="T324" t="str">
            <v>ไม่สวมถุงใน</v>
          </cell>
          <cell r="U324"/>
          <cell r="V324"/>
          <cell r="X324">
            <v>45976</v>
          </cell>
          <cell r="Z324" t="str">
            <v xml:space="preserve">300กระสอบแบนเต็มใบ </v>
          </cell>
          <cell r="AA324">
            <v>10000</v>
          </cell>
          <cell r="AB324">
            <v>0</v>
          </cell>
          <cell r="AC324">
            <v>0</v>
          </cell>
          <cell r="AD324">
            <v>0</v>
          </cell>
          <cell r="AG324"/>
          <cell r="AI324"/>
          <cell r="AJ324">
            <v>0</v>
          </cell>
          <cell r="AL324">
            <v>10000</v>
          </cell>
          <cell r="AM324"/>
          <cell r="AN324">
            <v>0</v>
          </cell>
          <cell r="AO324" t="str">
            <v xml:space="preserve">WSWT2625800 </v>
          </cell>
          <cell r="AQ324">
            <v>12433.3</v>
          </cell>
          <cell r="AR324">
            <v>0</v>
          </cell>
          <cell r="AS324">
            <v>12433.3</v>
          </cell>
          <cell r="AT324">
            <v>0</v>
          </cell>
          <cell r="AU324">
            <v>0</v>
          </cell>
          <cell r="BZ324" t="str">
            <v>WRWT25800/WRWT25800</v>
          </cell>
          <cell r="CA324">
            <v>1235.5937244444444</v>
          </cell>
          <cell r="DL324" t="str">
            <v>P3</v>
          </cell>
          <cell r="DM324">
            <v>1</v>
          </cell>
          <cell r="DN324">
            <v>45976</v>
          </cell>
          <cell r="DP324">
            <v>45971</v>
          </cell>
          <cell r="DQ324"/>
          <cell r="DR324"/>
          <cell r="DS324"/>
          <cell r="DT324"/>
          <cell r="DU324">
            <v>45975</v>
          </cell>
          <cell r="DW324"/>
          <cell r="DX324"/>
          <cell r="DY324"/>
          <cell r="DZ324"/>
          <cell r="EA324"/>
          <cell r="EB324"/>
          <cell r="EC324" t="str">
            <v>ตัด</v>
          </cell>
          <cell r="ED324"/>
          <cell r="EG324"/>
          <cell r="EH324"/>
          <cell r="EI324"/>
        </row>
        <row r="325">
          <cell r="B325">
            <v>0</v>
          </cell>
          <cell r="C325"/>
          <cell r="E325"/>
          <cell r="F325"/>
          <cell r="G325">
            <v>26</v>
          </cell>
          <cell r="H325">
            <v>43</v>
          </cell>
          <cell r="I325"/>
          <cell r="J325"/>
          <cell r="L325">
            <v>116</v>
          </cell>
          <cell r="M325" t="str">
            <v>±</v>
          </cell>
          <cell r="N325">
            <v>5</v>
          </cell>
          <cell r="R325"/>
          <cell r="T325"/>
          <cell r="U325"/>
          <cell r="V325"/>
          <cell r="X325"/>
          <cell r="Z325"/>
          <cell r="AA325"/>
          <cell r="AB325"/>
          <cell r="AC325">
            <v>0</v>
          </cell>
          <cell r="AD325"/>
          <cell r="AG325"/>
          <cell r="AI325" t="str">
            <v>ระบุในSD</v>
          </cell>
          <cell r="AJ325"/>
          <cell r="AL325">
            <v>0</v>
          </cell>
          <cell r="AM325"/>
          <cell r="AN325">
            <v>0</v>
          </cell>
          <cell r="AO325" t="str">
            <v xml:space="preserve">WSWT2625800 </v>
          </cell>
          <cell r="AQ325">
            <v>24866.6</v>
          </cell>
          <cell r="AR325">
            <v>3414</v>
          </cell>
          <cell r="AS325">
            <v>21452.6</v>
          </cell>
          <cell r="AT325">
            <v>0</v>
          </cell>
          <cell r="AU325">
            <v>0</v>
          </cell>
          <cell r="BZ325" t="str">
            <v>WRWT260800/WRWT25800</v>
          </cell>
          <cell r="CA325">
            <v>0</v>
          </cell>
          <cell r="DL325"/>
          <cell r="DM325" t="str">
            <v>Lead time</v>
          </cell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>
            <v>0</v>
          </cell>
          <cell r="EI325">
            <v>0</v>
          </cell>
        </row>
        <row r="326">
          <cell r="B326">
            <v>0</v>
          </cell>
          <cell r="C326"/>
          <cell r="E326"/>
          <cell r="F326"/>
          <cell r="G326">
            <v>26</v>
          </cell>
          <cell r="H326">
            <v>43</v>
          </cell>
          <cell r="I326"/>
          <cell r="J326"/>
          <cell r="L326">
            <v>120</v>
          </cell>
          <cell r="M326" t="str">
            <v>±</v>
          </cell>
          <cell r="N326">
            <v>5</v>
          </cell>
          <cell r="R326"/>
          <cell r="T326"/>
          <cell r="U326"/>
          <cell r="V326"/>
          <cell r="X326"/>
          <cell r="Z326"/>
          <cell r="AA326"/>
          <cell r="AB326"/>
          <cell r="AC326">
            <v>0</v>
          </cell>
          <cell r="AD326"/>
          <cell r="AG326"/>
          <cell r="AI326" t="str">
            <v>ระบุในSD</v>
          </cell>
          <cell r="AJ326"/>
          <cell r="AL326">
            <v>0</v>
          </cell>
          <cell r="AM326"/>
          <cell r="AN326">
            <v>0</v>
          </cell>
          <cell r="AO326" t="str">
            <v>WSWT2625850SM</v>
          </cell>
          <cell r="AQ326" t="e">
            <v>#REF!</v>
          </cell>
          <cell r="AR326" t="e">
            <v>#REF!</v>
          </cell>
          <cell r="AS326" t="e">
            <v>#REF!</v>
          </cell>
          <cell r="AT326" t="e">
            <v>#REF!</v>
          </cell>
          <cell r="AU326" t="e">
            <v>#REF!</v>
          </cell>
          <cell r="BZ326" t="str">
            <v>WRWT260850/WRWT25850</v>
          </cell>
          <cell r="CA326">
            <v>0</v>
          </cell>
          <cell r="DL326"/>
          <cell r="DM326" t="str">
            <v>Lead time</v>
          </cell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>
            <v>0</v>
          </cell>
          <cell r="EI326">
            <v>0</v>
          </cell>
        </row>
        <row r="327">
          <cell r="B327">
            <v>0</v>
          </cell>
          <cell r="C327"/>
          <cell r="E327"/>
          <cell r="F327"/>
          <cell r="G327">
            <v>28</v>
          </cell>
          <cell r="H327">
            <v>41</v>
          </cell>
          <cell r="I327" t="str">
            <v>ขาว</v>
          </cell>
          <cell r="J327"/>
          <cell r="L327">
            <v>122</v>
          </cell>
          <cell r="M327" t="str">
            <v>+</v>
          </cell>
          <cell r="N327">
            <v>3</v>
          </cell>
          <cell r="R327"/>
          <cell r="T327"/>
          <cell r="U327"/>
          <cell r="V327"/>
          <cell r="X327"/>
          <cell r="Z327"/>
          <cell r="AA327"/>
          <cell r="AB327">
            <v>0</v>
          </cell>
          <cell r="AC327">
            <v>0</v>
          </cell>
          <cell r="AD327"/>
          <cell r="AG327"/>
          <cell r="AI327" t="str">
            <v>ระบุในSD</v>
          </cell>
          <cell r="AJ327"/>
          <cell r="AL327">
            <v>0</v>
          </cell>
          <cell r="AM327"/>
          <cell r="AN327">
            <v>0</v>
          </cell>
          <cell r="AO327" t="str">
            <v>WSWT2825800</v>
          </cell>
          <cell r="AQ327" t="e">
            <v>#REF!</v>
          </cell>
          <cell r="AR327" t="e">
            <v>#REF!</v>
          </cell>
          <cell r="AS327" t="e">
            <v>#REF!</v>
          </cell>
          <cell r="AT327" t="e">
            <v>#REF!</v>
          </cell>
          <cell r="AU327" t="e">
            <v>#REF!</v>
          </cell>
          <cell r="BZ327" t="str">
            <v>WRWT25850/WRWT25800</v>
          </cell>
          <cell r="CA327">
            <v>0</v>
          </cell>
          <cell r="DL327"/>
          <cell r="DM327" t="str">
            <v>Lead time</v>
          </cell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>
            <v>0</v>
          </cell>
        </row>
        <row r="328">
          <cell r="B328" t="str">
            <v>MK68-001311</v>
          </cell>
          <cell r="C328">
            <v>45962</v>
          </cell>
          <cell r="E328" t="str">
            <v>บจก.ไทยร่วมใจน้ำมันพืช</v>
          </cell>
          <cell r="F328" t="str">
            <v>TRJ</v>
          </cell>
          <cell r="G328">
            <v>28</v>
          </cell>
          <cell r="H328">
            <v>41</v>
          </cell>
          <cell r="I328" t="str">
            <v>ขาว</v>
          </cell>
          <cell r="J328"/>
          <cell r="L328">
            <v>120</v>
          </cell>
          <cell r="M328" t="str">
            <v>+</v>
          </cell>
          <cell r="N328">
            <v>3</v>
          </cell>
          <cell r="R328" t="str">
            <v>ไม่</v>
          </cell>
          <cell r="T328" t="str">
            <v>ไม่สวมถุงใน</v>
          </cell>
          <cell r="U328"/>
          <cell r="V328"/>
          <cell r="X328">
            <v>45971</v>
          </cell>
          <cell r="Z328" t="str">
            <v>500กระสอบ</v>
          </cell>
          <cell r="AA328">
            <v>50000</v>
          </cell>
          <cell r="AB328">
            <v>0</v>
          </cell>
          <cell r="AC328">
            <v>0</v>
          </cell>
          <cell r="AD328">
            <v>0</v>
          </cell>
          <cell r="AG328" t="str">
            <v>เย็น10/11</v>
          </cell>
          <cell r="AI328"/>
          <cell r="AJ328">
            <v>4528</v>
          </cell>
          <cell r="AL328">
            <v>45472</v>
          </cell>
          <cell r="AM328"/>
          <cell r="AN328">
            <v>47745.599999999999</v>
          </cell>
          <cell r="AO328" t="str">
            <v>WSWT2825850</v>
          </cell>
          <cell r="AQ328">
            <v>53995.7264</v>
          </cell>
          <cell r="AR328">
            <v>23180</v>
          </cell>
          <cell r="AS328">
            <v>30815.7264</v>
          </cell>
          <cell r="AT328">
            <v>0</v>
          </cell>
          <cell r="AU328">
            <v>0</v>
          </cell>
          <cell r="BZ328" t="str">
            <v>WRWT25850/WRWT25850</v>
          </cell>
          <cell r="CA328">
            <v>3463.3452503999997</v>
          </cell>
          <cell r="DL328" t="str">
            <v>P7</v>
          </cell>
          <cell r="DM328">
            <v>2</v>
          </cell>
          <cell r="DN328">
            <v>45971</v>
          </cell>
          <cell r="DP328">
            <v>45966</v>
          </cell>
          <cell r="DQ328"/>
          <cell r="DR328">
            <v>45962</v>
          </cell>
          <cell r="DS328">
            <v>45969</v>
          </cell>
          <cell r="DT328">
            <v>45970</v>
          </cell>
          <cell r="DU328">
            <v>45970</v>
          </cell>
          <cell r="DW328"/>
          <cell r="DX328"/>
          <cell r="DY328"/>
          <cell r="DZ328"/>
          <cell r="EA328"/>
          <cell r="EB328"/>
          <cell r="EC328" t="str">
            <v>งานพิมพ์</v>
          </cell>
          <cell r="ED328" t="str">
            <v>รอART</v>
          </cell>
          <cell r="EG328"/>
          <cell r="EH328"/>
          <cell r="EI328"/>
        </row>
        <row r="329">
          <cell r="B329" t="str">
            <v>ประมาณการ</v>
          </cell>
          <cell r="C329" t="str">
            <v>ประมาณการ</v>
          </cell>
          <cell r="E329" t="str">
            <v>บจก.ที.ซี.ยูเนี่ยน อโกรเทค</v>
          </cell>
          <cell r="F329" t="str">
            <v>ไม่พิมพ์</v>
          </cell>
          <cell r="G329">
            <v>28</v>
          </cell>
          <cell r="H329">
            <v>47</v>
          </cell>
          <cell r="I329" t="str">
            <v>ขาว</v>
          </cell>
          <cell r="J329" t="str">
            <v>ใส</v>
          </cell>
          <cell r="L329">
            <v>180</v>
          </cell>
          <cell r="M329" t="str">
            <v>±</v>
          </cell>
          <cell r="N329">
            <v>5</v>
          </cell>
          <cell r="R329" t="str">
            <v>ไม่</v>
          </cell>
          <cell r="T329" t="str">
            <v>ไม่สวมถุงใน</v>
          </cell>
          <cell r="U329"/>
          <cell r="V329"/>
          <cell r="X329" t="str">
            <v>รอแจ้ง</v>
          </cell>
          <cell r="Z329" t="str">
            <v xml:space="preserve">300กระสอบแบนเต็มใบ </v>
          </cell>
          <cell r="AA329">
            <v>5000</v>
          </cell>
          <cell r="AB329">
            <v>0</v>
          </cell>
          <cell r="AC329">
            <v>0</v>
          </cell>
          <cell r="AD329">
            <v>0</v>
          </cell>
          <cell r="AG329"/>
          <cell r="AI329"/>
          <cell r="AJ329">
            <v>0</v>
          </cell>
          <cell r="AL329">
            <v>5000</v>
          </cell>
          <cell r="AM329"/>
          <cell r="AN329">
            <v>0</v>
          </cell>
          <cell r="AO329" t="str">
            <v>WSWT2825850</v>
          </cell>
          <cell r="AQ329">
            <v>6775.4500000000007</v>
          </cell>
          <cell r="AR329">
            <v>0</v>
          </cell>
          <cell r="AS329">
            <v>6775.4500000000007</v>
          </cell>
          <cell r="AT329">
            <v>0</v>
          </cell>
          <cell r="AU329">
            <v>6775.4500000000007</v>
          </cell>
          <cell r="BZ329" t="str">
            <v>WRWT25850/WRWT25850</v>
          </cell>
          <cell r="CA329">
            <v>761.48529722222236</v>
          </cell>
          <cell r="DL329" t="str">
            <v>P11</v>
          </cell>
          <cell r="DM329">
            <v>2</v>
          </cell>
          <cell r="DN329" t="str">
            <v>รอแจ้ง</v>
          </cell>
          <cell r="DP329" t="e">
            <v>#VALUE!</v>
          </cell>
          <cell r="DQ329" t="e">
            <v>#VALUE!</v>
          </cell>
          <cell r="DR329"/>
          <cell r="DS329"/>
          <cell r="DT329"/>
          <cell r="DU329" t="e">
            <v>#VALUE!</v>
          </cell>
          <cell r="DW329"/>
          <cell r="DX329"/>
          <cell r="DY329"/>
          <cell r="DZ329"/>
          <cell r="EA329"/>
          <cell r="EB329"/>
          <cell r="EC329" t="str">
            <v>งานเคลือบ+ตัด</v>
          </cell>
          <cell r="ED329"/>
          <cell r="EG329"/>
          <cell r="EH329"/>
          <cell r="EI329"/>
        </row>
        <row r="330">
          <cell r="B330">
            <v>0</v>
          </cell>
          <cell r="C330"/>
          <cell r="E330"/>
          <cell r="F330"/>
          <cell r="G330">
            <v>28</v>
          </cell>
          <cell r="H330">
            <v>43</v>
          </cell>
          <cell r="I330"/>
          <cell r="J330"/>
          <cell r="L330">
            <v>130</v>
          </cell>
          <cell r="M330" t="str">
            <v>±</v>
          </cell>
          <cell r="N330">
            <v>3</v>
          </cell>
          <cell r="R330"/>
          <cell r="T330"/>
          <cell r="U330"/>
          <cell r="V330"/>
          <cell r="X330"/>
          <cell r="Z330"/>
          <cell r="AA330"/>
          <cell r="AB330"/>
          <cell r="AC330">
            <v>0</v>
          </cell>
          <cell r="AD330"/>
          <cell r="AG330"/>
          <cell r="AI330" t="str">
            <v>ระบุในSD</v>
          </cell>
          <cell r="AJ330"/>
          <cell r="AL330">
            <v>0</v>
          </cell>
          <cell r="AM330"/>
          <cell r="AN330">
            <v>0</v>
          </cell>
          <cell r="AO330" t="str">
            <v>WSWT2825850</v>
          </cell>
          <cell r="AQ330">
            <v>60771.176399999997</v>
          </cell>
          <cell r="AR330">
            <v>23180</v>
          </cell>
          <cell r="AS330">
            <v>37591.176399999997</v>
          </cell>
          <cell r="AT330">
            <v>0</v>
          </cell>
          <cell r="AU330">
            <v>6775.4500000000007</v>
          </cell>
          <cell r="BZ330" t="str">
            <v>WRWT280850/WRWT25850</v>
          </cell>
          <cell r="CA330">
            <v>0</v>
          </cell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>
            <v>0</v>
          </cell>
          <cell r="C331"/>
          <cell r="E331"/>
          <cell r="F331"/>
          <cell r="G331">
            <v>30</v>
          </cell>
          <cell r="H331">
            <v>41</v>
          </cell>
          <cell r="I331"/>
          <cell r="J331"/>
          <cell r="L331">
            <v>122</v>
          </cell>
          <cell r="M331" t="str">
            <v>±</v>
          </cell>
          <cell r="N331">
            <v>5</v>
          </cell>
          <cell r="R331"/>
          <cell r="T331"/>
          <cell r="U331"/>
          <cell r="V331"/>
          <cell r="X331"/>
          <cell r="Z331"/>
          <cell r="AA331"/>
          <cell r="AB331">
            <v>0</v>
          </cell>
          <cell r="AC331">
            <v>0</v>
          </cell>
          <cell r="AD331"/>
          <cell r="AG331"/>
          <cell r="AI331" t="str">
            <v>ระบุในSD</v>
          </cell>
          <cell r="AJ331"/>
          <cell r="AL331">
            <v>0</v>
          </cell>
          <cell r="AM331"/>
          <cell r="AN331">
            <v>0</v>
          </cell>
          <cell r="AO331" t="str">
            <v>WSWT3025800</v>
          </cell>
          <cell r="AQ331" t="e">
            <v>#REF!</v>
          </cell>
          <cell r="AR331" t="e">
            <v>#REF!</v>
          </cell>
          <cell r="AS331" t="e">
            <v>#REF!</v>
          </cell>
          <cell r="AT331" t="e">
            <v>#REF!</v>
          </cell>
          <cell r="AU331" t="e">
            <v>#REF!</v>
          </cell>
          <cell r="BZ331" t="str">
            <v>WRWT25800/WRWT28750</v>
          </cell>
          <cell r="CA331">
            <v>0</v>
          </cell>
          <cell r="DL331"/>
          <cell r="DM331" t="str">
            <v>Lead time</v>
          </cell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>
            <v>0</v>
          </cell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 t="str">
            <v>ค้างส่งทั้งหมด</v>
          </cell>
          <cell r="Z332"/>
          <cell r="AA332">
            <v>4357059</v>
          </cell>
          <cell r="AB332"/>
          <cell r="AC332"/>
          <cell r="AD332"/>
          <cell r="AG332"/>
          <cell r="AI332"/>
          <cell r="AJ332">
            <v>381166</v>
          </cell>
          <cell r="AL332"/>
          <cell r="AM332"/>
          <cell r="AN332"/>
          <cell r="AO332"/>
          <cell r="AQ332" t="e">
            <v>#REF!</v>
          </cell>
          <cell r="AR332" t="e">
            <v>#REF!</v>
          </cell>
          <cell r="AS332" t="e">
            <v>#REF!</v>
          </cell>
          <cell r="AT332"/>
          <cell r="AU332"/>
          <cell r="BZ332"/>
          <cell r="CA332">
            <v>303467.88494350814</v>
          </cell>
          <cell r="DL332"/>
          <cell r="DM332" t="str">
            <v>Lead time</v>
          </cell>
          <cell r="DN332"/>
          <cell r="DP332">
            <v>-5</v>
          </cell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>
            <v>140000</v>
          </cell>
          <cell r="AA333">
            <v>31.121849999999998</v>
          </cell>
          <cell r="AB333"/>
          <cell r="AC333"/>
          <cell r="AD333"/>
          <cell r="AG333"/>
          <cell r="AI333"/>
          <cell r="AJ333"/>
          <cell r="AL333">
            <v>0</v>
          </cell>
          <cell r="AM333"/>
          <cell r="AN333">
            <v>0</v>
          </cell>
          <cell r="AO333"/>
          <cell r="AQ333" t="e">
            <v>#REF!</v>
          </cell>
          <cell r="AR333"/>
          <cell r="AS333" t="e">
            <v>#REF!</v>
          </cell>
          <cell r="AT333"/>
          <cell r="AU333"/>
          <cell r="BZ333"/>
          <cell r="CA333" t="str">
            <v>ห้ามลบ</v>
          </cell>
          <cell r="DL333" t="str">
            <v>P1</v>
          </cell>
          <cell r="DM333">
            <v>2</v>
          </cell>
          <cell r="DN333">
            <v>0</v>
          </cell>
          <cell r="DP333">
            <v>-5</v>
          </cell>
          <cell r="DQ333"/>
          <cell r="DR333">
            <v>-9</v>
          </cell>
          <cell r="DS333">
            <v>-2</v>
          </cell>
          <cell r="DT333"/>
          <cell r="DU333">
            <v>-1</v>
          </cell>
          <cell r="DW333"/>
          <cell r="DX333"/>
          <cell r="DY333"/>
          <cell r="DZ333"/>
          <cell r="EA333"/>
          <cell r="EB333"/>
          <cell r="EC333" t="str">
            <v>งานพิมพ์</v>
          </cell>
          <cell r="ED333" t="str">
            <v>รอART</v>
          </cell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 t="str">
            <v>ประมาณการ</v>
          </cell>
          <cell r="Z334"/>
          <cell r="AA334">
            <v>2362500</v>
          </cell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>
            <v>0</v>
          </cell>
          <cell r="AT334"/>
          <cell r="AU334"/>
          <cell r="BZ334"/>
          <cell r="CA334"/>
          <cell r="DL334" t="str">
            <v>P3</v>
          </cell>
          <cell r="DM334">
            <v>1</v>
          </cell>
          <cell r="DN334" t="str">
            <v>ประมาณการ</v>
          </cell>
          <cell r="DP334" t="e">
            <v>#VALUE!</v>
          </cell>
          <cell r="DQ334"/>
          <cell r="DR334"/>
          <cell r="DS334"/>
          <cell r="DT334"/>
          <cell r="DU334" t="e">
            <v>#VALUE!</v>
          </cell>
          <cell r="DW334"/>
          <cell r="DX334"/>
          <cell r="DY334"/>
          <cell r="DZ334"/>
          <cell r="EA334"/>
          <cell r="EB334"/>
          <cell r="EC334" t="str">
            <v>ตัด</v>
          </cell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 t="str">
            <v>รอแจ้ง</v>
          </cell>
          <cell r="Z335"/>
          <cell r="AA335">
            <v>2434409</v>
          </cell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>
            <v>2618748.1091400008</v>
          </cell>
          <cell r="AT335"/>
          <cell r="AU335"/>
          <cell r="BZ335"/>
          <cell r="CA335"/>
          <cell r="DL335" t="str">
            <v>P2</v>
          </cell>
          <cell r="DM335">
            <v>3</v>
          </cell>
          <cell r="DN335" t="str">
            <v>รอแจ้ง</v>
          </cell>
          <cell r="DP335" t="e">
            <v>#VALUE!</v>
          </cell>
          <cell r="DQ335" t="e">
            <v>#VALUE!</v>
          </cell>
          <cell r="DR335" t="e">
            <v>#VALUE!</v>
          </cell>
          <cell r="DS335" t="e">
            <v>#VALUE!</v>
          </cell>
          <cell r="DT335"/>
          <cell r="DU335" t="e">
            <v>#VALUE!</v>
          </cell>
          <cell r="DW335"/>
          <cell r="DX335"/>
          <cell r="DY335"/>
          <cell r="DZ335"/>
          <cell r="EA335"/>
          <cell r="EB335"/>
          <cell r="EC335" t="str">
            <v>งานเคลือบ+พิมพ์</v>
          </cell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 t="str">
            <v>รอส่ง</v>
          </cell>
          <cell r="Z336"/>
          <cell r="AA336">
            <v>22000</v>
          </cell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>
            <v>0</v>
          </cell>
          <cell r="AT336"/>
          <cell r="AU336"/>
          <cell r="BZ336"/>
          <cell r="CA336"/>
          <cell r="DL336" t="str">
            <v>P6</v>
          </cell>
          <cell r="DM336">
            <v>4</v>
          </cell>
          <cell r="DN336" t="str">
            <v>รอส่ง</v>
          </cell>
          <cell r="DP336" t="e">
            <v>#VALUE!</v>
          </cell>
          <cell r="DQ336" t="e">
            <v>#VALUE!</v>
          </cell>
          <cell r="DR336" t="e">
            <v>#VALUE!</v>
          </cell>
          <cell r="DS336" t="e">
            <v>#VALUE!</v>
          </cell>
          <cell r="DT336" t="e">
            <v>#VALUE!</v>
          </cell>
          <cell r="DU336" t="e">
            <v>#VALUE!</v>
          </cell>
          <cell r="DW336"/>
          <cell r="DX336"/>
          <cell r="DY336"/>
          <cell r="DZ336"/>
          <cell r="EA336"/>
          <cell r="EB336"/>
          <cell r="EC336" t="str">
            <v>งานเคลือบ+พิมพ์</v>
          </cell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 t="str">
            <v>มีกำหนดส่ง</v>
          </cell>
          <cell r="Z337"/>
          <cell r="AA337">
            <v>-461850</v>
          </cell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 t="e">
            <v>#REF!</v>
          </cell>
          <cell r="AT337" t="e">
            <v>#REF!</v>
          </cell>
          <cell r="AU337"/>
          <cell r="BZ337"/>
          <cell r="CA337"/>
          <cell r="DL337" t="str">
            <v>P11</v>
          </cell>
          <cell r="DM337">
            <v>2</v>
          </cell>
          <cell r="DN337" t="str">
            <v>มีกำหนดส่ง</v>
          </cell>
          <cell r="DP337" t="e">
            <v>#VALUE!</v>
          </cell>
          <cell r="DQ337" t="e">
            <v>#VALUE!</v>
          </cell>
          <cell r="DR337"/>
          <cell r="DS337"/>
          <cell r="DT337"/>
          <cell r="DU337" t="e">
            <v>#VALUE!</v>
          </cell>
          <cell r="DW337"/>
          <cell r="DX337"/>
          <cell r="DY337"/>
          <cell r="DZ337"/>
          <cell r="EA337"/>
          <cell r="EB337"/>
          <cell r="EC337" t="str">
            <v>งานเคลือบ+ตัด</v>
          </cell>
          <cell r="ED337"/>
          <cell r="EG337"/>
          <cell r="EH337"/>
          <cell r="EI337"/>
        </row>
        <row r="338">
          <cell r="B338"/>
          <cell r="C338"/>
          <cell r="E338" t="str">
            <v>ผู้สั่งผลิต..................................................</v>
          </cell>
          <cell r="F338"/>
          <cell r="G338"/>
          <cell r="H338"/>
          <cell r="I338" t="str">
            <v xml:space="preserve"> </v>
          </cell>
          <cell r="J338"/>
          <cell r="L338"/>
          <cell r="M338" t="str">
            <v xml:space="preserve"> </v>
          </cell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 t="str">
            <v>P9</v>
          </cell>
          <cell r="DM338">
            <v>3</v>
          </cell>
          <cell r="DN338">
            <v>0</v>
          </cell>
          <cell r="DP338">
            <v>-5</v>
          </cell>
          <cell r="DQ338"/>
          <cell r="DR338">
            <v>-10</v>
          </cell>
          <cell r="DS338">
            <v>-3</v>
          </cell>
          <cell r="DT338">
            <v>-2</v>
          </cell>
          <cell r="DU338">
            <v>-1</v>
          </cell>
          <cell r="DW338">
            <v>0</v>
          </cell>
          <cell r="DX338"/>
          <cell r="DY338"/>
          <cell r="DZ338"/>
          <cell r="EA338"/>
          <cell r="EB338"/>
          <cell r="EC338" t="str">
            <v>งานพิมพ์</v>
          </cell>
          <cell r="ED338"/>
          <cell r="EG338"/>
          <cell r="EH338"/>
          <cell r="EI338"/>
        </row>
        <row r="339">
          <cell r="B339"/>
          <cell r="C339"/>
          <cell r="E339" t="str">
            <v>เจ้าหน้าที่วางแผนการผลิต</v>
          </cell>
          <cell r="F339"/>
          <cell r="G339"/>
          <cell r="H339"/>
          <cell r="I339"/>
          <cell r="J339"/>
          <cell r="L339"/>
          <cell r="M339" t="str">
            <v>ผู้อนุมัติ..................................................</v>
          </cell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 t="str">
            <v xml:space="preserve"> </v>
          </cell>
          <cell r="AU339"/>
          <cell r="BZ339"/>
          <cell r="CA339"/>
          <cell r="DL339" t="str">
            <v>P4</v>
          </cell>
          <cell r="DM339">
            <v>3</v>
          </cell>
          <cell r="DN339">
            <v>0</v>
          </cell>
          <cell r="DP339">
            <v>-5</v>
          </cell>
          <cell r="DQ339"/>
          <cell r="DR339">
            <v>-10</v>
          </cell>
          <cell r="DS339">
            <v>-3</v>
          </cell>
          <cell r="DT339"/>
          <cell r="DU339">
            <v>-2</v>
          </cell>
          <cell r="DW339">
            <v>-1</v>
          </cell>
          <cell r="DX339"/>
          <cell r="DY339"/>
          <cell r="DZ339"/>
          <cell r="EA339"/>
          <cell r="EB339"/>
          <cell r="EC339" t="str">
            <v>งานพิมพ์</v>
          </cell>
          <cell r="ED339"/>
          <cell r="EG339"/>
          <cell r="EH339"/>
          <cell r="EI339"/>
        </row>
        <row r="340">
          <cell r="B340"/>
          <cell r="C340"/>
          <cell r="E340" t="str">
            <v xml:space="preserve">        /         /        .</v>
          </cell>
          <cell r="F340"/>
          <cell r="G340"/>
          <cell r="H340"/>
          <cell r="I340"/>
          <cell r="J340"/>
          <cell r="L340"/>
          <cell r="M340" t="str">
            <v>ผู้จัดการฝ่ายผลิต</v>
          </cell>
          <cell r="N340"/>
          <cell r="R340"/>
          <cell r="T340"/>
          <cell r="U340"/>
          <cell r="V340" t="str">
            <v xml:space="preserve"> </v>
          </cell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 t="str">
            <v>P7</v>
          </cell>
          <cell r="DM340">
            <v>2</v>
          </cell>
          <cell r="DN340">
            <v>0</v>
          </cell>
          <cell r="DP340">
            <v>-5</v>
          </cell>
          <cell r="DQ340"/>
          <cell r="DR340">
            <v>-9</v>
          </cell>
          <cell r="DS340">
            <v>-2</v>
          </cell>
          <cell r="DT340">
            <v>-1</v>
          </cell>
          <cell r="DU340">
            <v>-1</v>
          </cell>
          <cell r="DW340"/>
          <cell r="DX340"/>
          <cell r="DY340"/>
          <cell r="DZ340"/>
          <cell r="EA340"/>
          <cell r="EB340"/>
          <cell r="EC340" t="str">
            <v>งานพิมพ์</v>
          </cell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 t="str">
            <v xml:space="preserve">        /         /        .</v>
          </cell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 t="str">
            <v>P8</v>
          </cell>
          <cell r="DM341">
            <v>4</v>
          </cell>
          <cell r="DN341">
            <v>0</v>
          </cell>
          <cell r="DP341">
            <v>-5</v>
          </cell>
          <cell r="DQ341">
            <v>-4</v>
          </cell>
          <cell r="DR341">
            <v>-10</v>
          </cell>
          <cell r="DS341">
            <v>-3</v>
          </cell>
          <cell r="DT341">
            <v>-2</v>
          </cell>
          <cell r="DU341">
            <v>-2</v>
          </cell>
          <cell r="DW341">
            <v>-1</v>
          </cell>
          <cell r="DX341"/>
          <cell r="DY341"/>
          <cell r="DZ341"/>
          <cell r="EA341"/>
          <cell r="EB341"/>
          <cell r="EC341" t="str">
            <v>งานเคลือบ+พิมพ์</v>
          </cell>
          <cell r="ED341"/>
          <cell r="EG341"/>
          <cell r="EH341"/>
          <cell r="EI341"/>
        </row>
        <row r="342">
          <cell r="B342"/>
          <cell r="C342"/>
          <cell r="E342"/>
          <cell r="F342" t="str">
            <v xml:space="preserve"> </v>
          </cell>
          <cell r="G342" t="str">
            <v xml:space="preserve"> </v>
          </cell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 t="str">
            <v>P13</v>
          </cell>
          <cell r="DM342">
            <v>2</v>
          </cell>
          <cell r="DN342">
            <v>0</v>
          </cell>
          <cell r="DP342">
            <v>-5</v>
          </cell>
          <cell r="DQ342"/>
          <cell r="DR342"/>
          <cell r="DS342"/>
          <cell r="DT342"/>
          <cell r="DU342">
            <v>-2</v>
          </cell>
          <cell r="DW342">
            <v>-1</v>
          </cell>
          <cell r="DX342"/>
          <cell r="DY342"/>
          <cell r="DZ342"/>
          <cell r="EA342"/>
          <cell r="EB342"/>
          <cell r="EC342" t="str">
            <v>ตัด</v>
          </cell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 t="str">
            <v xml:space="preserve"> </v>
          </cell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 t="str">
            <v>P10</v>
          </cell>
          <cell r="DM343">
            <v>3</v>
          </cell>
          <cell r="DN343">
            <v>0</v>
          </cell>
          <cell r="DP343">
            <v>-5</v>
          </cell>
          <cell r="DQ343">
            <v>-3</v>
          </cell>
          <cell r="DR343">
            <v>-9</v>
          </cell>
          <cell r="DS343">
            <v>-2</v>
          </cell>
          <cell r="DT343"/>
          <cell r="DU343">
            <v>-1</v>
          </cell>
          <cell r="DW343">
            <v>0</v>
          </cell>
          <cell r="DX343"/>
          <cell r="DY343"/>
          <cell r="DZ343"/>
          <cell r="EA343"/>
          <cell r="EB343"/>
          <cell r="EC343" t="str">
            <v>งานเคลือบ+พิมพ์</v>
          </cell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 t="str">
            <v xml:space="preserve"> </v>
          </cell>
          <cell r="AB344"/>
          <cell r="AC344"/>
          <cell r="AD344"/>
          <cell r="AG344"/>
          <cell r="AI344"/>
          <cell r="AJ344" t="str">
            <v>.</v>
          </cell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 t="str">
            <v>Lead time</v>
          </cell>
          <cell r="DN344"/>
          <cell r="DP344">
            <v>-5</v>
          </cell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 t="str">
            <v>P5.2</v>
          </cell>
          <cell r="DM345">
            <v>4</v>
          </cell>
          <cell r="DN345">
            <v>0</v>
          </cell>
          <cell r="DP345">
            <v>-15</v>
          </cell>
          <cell r="DQ345"/>
          <cell r="DR345">
            <v>-11</v>
          </cell>
          <cell r="DS345">
            <v>-4</v>
          </cell>
          <cell r="DT345">
            <v>-3</v>
          </cell>
          <cell r="DU345">
            <v>-3</v>
          </cell>
          <cell r="DW345">
            <v>-2</v>
          </cell>
          <cell r="DX345">
            <v>-1</v>
          </cell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 t="str">
            <v>P5.3</v>
          </cell>
          <cell r="DM346">
            <v>6</v>
          </cell>
          <cell r="DN346">
            <v>0</v>
          </cell>
          <cell r="DP346">
            <v>-15</v>
          </cell>
          <cell r="DQ346">
            <v>-6</v>
          </cell>
          <cell r="DR346">
            <v>-12</v>
          </cell>
          <cell r="DS346">
            <v>-5</v>
          </cell>
          <cell r="DT346">
            <v>-4</v>
          </cell>
          <cell r="DU346">
            <v>-3</v>
          </cell>
          <cell r="DW346">
            <v>-2</v>
          </cell>
          <cell r="DX346">
            <v>-1</v>
          </cell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 t="str">
            <v xml:space="preserve"> </v>
          </cell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ผ้าขาว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พิมพ์ไม่ครบ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รอแบบ</v>
          </cell>
        </row>
        <row r="36">
          <cell r="DC36" t="str">
            <v>พร้อมส่ง</v>
          </cell>
        </row>
        <row r="37">
          <cell r="DC37" t="str">
            <v>ผ้าขาว</v>
          </cell>
        </row>
        <row r="38">
          <cell r="DC38" t="str">
            <v>ผ้าขาว</v>
          </cell>
        </row>
        <row r="39">
          <cell r="DC39" t="str">
            <v>รอตัด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ผ้าขาว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รอแบบ</v>
          </cell>
        </row>
        <row r="67">
          <cell r="DC67" t="str">
            <v>พร้อมส่ง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ผ้าขาว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พิมพ์ไม่ครบ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พร้อมส่ง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ยังไม่ได้พิมพ์</v>
          </cell>
        </row>
        <row r="93">
          <cell r="DC93" t="str">
            <v>รอตัด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รอตัด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พร้อมส่ง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พร้อมส่ง</v>
          </cell>
        </row>
        <row r="116">
          <cell r="DC116" t="str">
            <v>รอตัด</v>
          </cell>
        </row>
        <row r="117">
          <cell r="DC117" t="str">
            <v>ยังไม่ได้พิมพ์</v>
          </cell>
        </row>
        <row r="118">
          <cell r="DC118" t="str">
            <v>รอตัด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พร้อมส่ง</v>
          </cell>
        </row>
        <row r="128">
          <cell r="DC128" t="str">
            <v>รอแบบ</v>
          </cell>
        </row>
        <row r="129">
          <cell r="DC129" t="str">
            <v>ยังไม่ได้พิมพ์</v>
          </cell>
        </row>
        <row r="130">
          <cell r="DC130" t="str">
            <v>รอแบบ</v>
          </cell>
        </row>
        <row r="131">
          <cell r="DC131" t="str">
            <v>รอแบบ</v>
          </cell>
        </row>
        <row r="132">
          <cell r="DC132" t="str">
            <v>รอแบบ</v>
          </cell>
        </row>
        <row r="133">
          <cell r="DC133" t="str">
            <v>ยังไม่ได้พิมพ์</v>
          </cell>
        </row>
        <row r="134">
          <cell r="DC134" t="str">
            <v>รอตัด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รอตัด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ยังไม่ได้พิมพ์</v>
          </cell>
        </row>
        <row r="152">
          <cell r="DC152" t="str">
            <v>พิมพ์ไม่ครบ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รอตัด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ยังไม่ได้พิมพ์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รอตัด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ยังไม่ได้พิมพ์</v>
          </cell>
        </row>
        <row r="201">
          <cell r="DC201" t="str">
            <v>พร้อมส่ง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รอตัด</v>
          </cell>
        </row>
        <row r="213">
          <cell r="DC213" t="str">
            <v>พร้อมส่ง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พร้อมส่ง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พร้อมส่ง</v>
          </cell>
        </row>
        <row r="227">
          <cell r="DC227" t="str">
            <v>ยังไม่ได้พิมพ์</v>
          </cell>
        </row>
        <row r="228">
          <cell r="DC228" t="str">
            <v>รอแบบ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รอแบบ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ผ้าขาว</v>
          </cell>
        </row>
        <row r="243">
          <cell r="DC243" t="str">
            <v>ยังไม่ได้พิมพ์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พร้อมส่ง</v>
          </cell>
        </row>
        <row r="247">
          <cell r="DC247" t="str">
            <v>พร้อมส่ง</v>
          </cell>
        </row>
        <row r="248">
          <cell r="DC248" t="str">
            <v>พร้อมส่ง</v>
          </cell>
        </row>
        <row r="249">
          <cell r="DC249" t="str">
            <v>รอตัด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รอตัด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พร้อมส่ง</v>
          </cell>
        </row>
        <row r="262">
          <cell r="DC262" t="str">
            <v>ยังไม่ได้พิมพ์</v>
          </cell>
        </row>
        <row r="263">
          <cell r="DC263" t="str">
            <v>รอตัด</v>
          </cell>
        </row>
        <row r="264">
          <cell r="DC264" t="str">
            <v>ยังไม่ได้พิมพ์</v>
          </cell>
        </row>
        <row r="265">
          <cell r="DC265" t="str">
            <v>รอตัด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รอแบบ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ยังไม่ได้พิมพ์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ยังไม่ได้พิมพ์</v>
          </cell>
        </row>
        <row r="285">
          <cell r="DC285" t="str">
            <v>ผ้าขาว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รอแบบ</v>
          </cell>
        </row>
        <row r="291">
          <cell r="DC291" t="str">
            <v>พร้อมส่ง</v>
          </cell>
        </row>
        <row r="292">
          <cell r="DC292" t="str">
            <v>รอตัด</v>
          </cell>
        </row>
        <row r="293">
          <cell r="DC293" t="str">
            <v>พร้อมส่ง</v>
          </cell>
        </row>
        <row r="294">
          <cell r="DC294" t="str">
            <v>รอตัด</v>
          </cell>
        </row>
        <row r="295">
          <cell r="DC295" t="str">
            <v>รอตัด</v>
          </cell>
        </row>
        <row r="296">
          <cell r="DC296" t="str">
            <v>รอตัด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พร้อมส่ง</v>
          </cell>
        </row>
        <row r="300">
          <cell r="DC300" t="str">
            <v>พร้อมส่ง</v>
          </cell>
        </row>
        <row r="301">
          <cell r="DC301" t="str">
            <v>พร้อมส่ง</v>
          </cell>
        </row>
        <row r="302">
          <cell r="DC302" t="str">
            <v>พร้อมส่ง</v>
          </cell>
        </row>
        <row r="303">
          <cell r="DC303" t="str">
            <v>พร้อมส่ง</v>
          </cell>
        </row>
        <row r="304">
          <cell r="DC304" t="str">
            <v>รอตัด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พิมพ์ไม่ครบ</v>
          </cell>
        </row>
        <row r="309">
          <cell r="DC309" t="str">
            <v>ยังไม่ได้พิมพ์</v>
          </cell>
        </row>
        <row r="310">
          <cell r="DC310" t="str">
            <v>ยังไม่ได้พิมพ์</v>
          </cell>
        </row>
        <row r="311">
          <cell r="DC311" t="str">
            <v>ยังไม่ได้พิมพ์</v>
          </cell>
        </row>
        <row r="312">
          <cell r="DC312" t="str">
            <v>ยังไม่ได้พิมพ์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พร้อมส่ง</v>
          </cell>
        </row>
        <row r="316">
          <cell r="DC316" t="str">
            <v>พร้อมส่ง</v>
          </cell>
        </row>
        <row r="317">
          <cell r="DC317" t="str">
            <v>พร้อมส่ง</v>
          </cell>
        </row>
        <row r="318">
          <cell r="DC318" t="str">
            <v>ผ้าขาว</v>
          </cell>
        </row>
        <row r="319">
          <cell r="DC319" t="str">
            <v>ผ้าขาว</v>
          </cell>
        </row>
        <row r="320">
          <cell r="DC320" t="str">
            <v>พร้อมส่ง</v>
          </cell>
        </row>
        <row r="321">
          <cell r="DC321" t="str">
            <v>พร้อมส่ง</v>
          </cell>
        </row>
        <row r="322">
          <cell r="DC322" t="str">
            <v>พร้อมส่ง</v>
          </cell>
        </row>
        <row r="323">
          <cell r="DC323" t="str">
            <v>ผ้าขาว</v>
          </cell>
        </row>
        <row r="324">
          <cell r="DC324" t="str">
            <v>ผ้าขาว</v>
          </cell>
        </row>
        <row r="325">
          <cell r="DC325" t="str">
            <v>พร้อมส่ง</v>
          </cell>
        </row>
        <row r="326">
          <cell r="DC326" t="str">
            <v>พร้อมส่ง</v>
          </cell>
        </row>
        <row r="327">
          <cell r="DC327" t="str">
            <v>พร้อมส่ง</v>
          </cell>
        </row>
        <row r="328">
          <cell r="DC328" t="str">
            <v>ยังไม่ได้พิมพ์</v>
          </cell>
        </row>
        <row r="329">
          <cell r="DC329" t="str">
            <v>ผ้าขาว</v>
          </cell>
        </row>
        <row r="330">
          <cell r="DC330" t="str">
            <v>พร้อมส่ง</v>
          </cell>
        </row>
        <row r="331">
          <cell r="DC331" t="str">
            <v>พร้อมส่ง</v>
          </cell>
        </row>
        <row r="332">
          <cell r="DC332"/>
        </row>
        <row r="333">
          <cell r="DC333"/>
        </row>
        <row r="334">
          <cell r="DC334"/>
        </row>
        <row r="335">
          <cell r="DC335" t="str">
            <v xml:space="preserve"> </v>
          </cell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 r:id="rId2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68.363540046295" createdVersion="8" refreshedVersion="8" minRefreshableVersion="3" recordCount="284" xr:uid="{3E36C12F-0108-49FC-92B0-3E8F76FF3705}">
  <cacheSource type="worksheet">
    <worksheetSource ref="A5:AF289" sheet="6-11-68"/>
  </cacheSource>
  <cacheFields count="32">
    <cacheField name="วันรับออร์เดอร์/แบบ" numFmtId="187">
      <sharedItems containsDate="1" containsMixedTypes="1" minDate="1899-12-30T00:00:00" maxDate="2025-11-06T00:00:00"/>
    </cacheField>
    <cacheField name="เลขที่ SO" numFmtId="0">
      <sharedItems containsMixedTypes="1" containsNumber="1" containsInteger="1" minValue="0" maxValue="0" count="84">
        <s v="ประมาณการ"/>
        <n v="0"/>
        <s v="MK68-001247"/>
        <s v="MK68-001162"/>
        <s v="ใบรับคำสั่งซื้อ"/>
        <s v="MK68-001268"/>
        <s v="MK68-001269"/>
        <s v="MK68-001143"/>
        <s v="MK68-001231"/>
        <s v="MK68-001270"/>
        <s v="MK68-001271"/>
        <s v="MK68-001329"/>
        <s v="MK68-001330"/>
        <s v="MK68-001331"/>
        <s v="MK68-001080"/>
        <s v="MK68-001316"/>
        <s v="MK68-001257"/>
        <s v="MK68-001256"/>
        <s v="MK68-001123"/>
        <s v="MK68-001119"/>
        <s v="MK68-001158"/>
        <s v="MK68-001226"/>
        <s v="MK68-001040"/>
        <s v="MK68-001296"/>
        <s v="MK68-001249"/>
        <s v="MK68-001293"/>
        <s v="MK68-001317"/>
        <s v="MK68-001202"/>
        <s v="MK68-001039"/>
        <s v="MK68-001093"/>
        <s v="MK68-001204"/>
        <s v="MK68-001203"/>
        <s v="MK68-001033"/>
        <s v="MK68-001035"/>
        <s v="MK68-001254"/>
        <s v="MK68-001027"/>
        <s v="MK68-001295"/>
        <s v="MK68-001285"/>
        <s v="MK68-001206"/>
        <s v="MK68-001205"/>
        <s v="MK68-001124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260"/>
        <s v="MK68-001325"/>
        <s v="MK68-001280"/>
        <s v="MK68-001320"/>
        <s v="MK68-001322"/>
        <s v="MK68-001278"/>
        <s v="MK68-001274"/>
        <s v="MK68-001275"/>
        <s v="MK68-001294"/>
        <s v="MK68-001315"/>
        <s v="MK68-001314"/>
        <s v="MK68-001312"/>
        <s v="MK68-001313"/>
        <s v="MK68-001321"/>
        <s v="MK68-001318"/>
        <s v="MK68-001319"/>
        <s v="MK68-001283"/>
        <s v="MK68-001286"/>
        <s v="MK67-001642"/>
        <s v="MK68-001036"/>
        <s v="MK68-001038"/>
        <s v="MK68-001037"/>
        <s v="MK68-001103"/>
        <s v="MK68-000893"/>
        <s v="MK68-000804"/>
        <s v="MK66-000701"/>
        <s v="MK68-001235"/>
        <s v="MK68-001234"/>
        <s v="MK68-001324"/>
        <s v="MK68-001273"/>
        <s v="MK67-001490"/>
        <s v="MK68-001288"/>
        <s v="MK68-001311"/>
      </sharedItems>
    </cacheField>
    <cacheField name="ชื่อลูกค้า" numFmtId="0">
      <sharedItems containsMixedTypes="1" containsNumber="1" containsInteger="1" minValue="0" maxValue="0" count="30">
        <s v="บจก.เคอรี่ฟลาวมิลล์"/>
        <n v="0"/>
        <s v="บจก.ฟาเธอร์ส วิง ซัพพลาย"/>
        <s v="หจก.อนนท์อุตสาหกรรม"/>
        <s v="  "/>
        <s v="บจก.2 เอ็ม อโกร"/>
        <s v="บจก.ซิเบลโก้(บางเลน)"/>
        <s v="บจก.เพรซิเดนท์ฟลาวมิลล์"/>
        <s v="บจก.ไลม์มาสเตอร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ซันฟีด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.เจ.ฟาร์ม่าแล็บ"/>
        <s v="คุณนพวินทร์ รัตนเศรษฐ์เมธา"/>
        <s v="บจก.แอมโก้เวท"/>
        <s v="บจก.ที.ซี.ยูเนี่ยน อโกรเทค"/>
        <s v="บจก.เกษตรสุริยาพันธุ์ข้าว"/>
        <s v="พันธุ์ข้าว"/>
        <s v="บจก.ซิเบลโก้(สบปราบ)"/>
        <s v="คุณปราสาท เจริญธรรมรักษา"/>
        <s v="โรงสีข้าวธัญญกิจ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1"/>
    </cacheField>
    <cacheField name="หนา" numFmtId="0">
      <sharedItems containsSemiMixedTypes="0" containsString="0" containsNumber="1" containsInteger="1" minValue="0" maxValue="70"/>
    </cacheField>
    <cacheField name="ใช้(กก.)" numFmtId="41">
      <sharedItems containsSemiMixedTypes="0" containsString="0" containsNumber="1" minValue="0" maxValue="7225.5929232368635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7225.592923236863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1-06T00:00:00" maxDate="2026-01-06T00:00:00" count="28">
        <s v="รอแจ้ง"/>
        <m/>
        <d v="2025-11-07T00:00:00"/>
        <d v="2025-11-28T00:00:00"/>
        <d v="2025-12-03T00:00:00"/>
        <d v="2026-01-05T00:00:00"/>
        <d v="2025-11-08T00:00:00"/>
        <d v="2025-11-19T00:00:00"/>
        <d v="2025-11-30T00:00:00"/>
        <d v="2025-11-13T00:00:00"/>
        <d v="2025-11-15T00:00:00"/>
        <d v="2025-11-17T00:00:00"/>
        <d v="2025-11-06T00:00:00"/>
        <d v="2025-11-10T00:00:00"/>
        <d v="2025-11-11T00:00:00"/>
        <d v="2025-11-14T00:00:00"/>
        <d v="2025-11-16T00:00:00"/>
        <d v="2025-11-18T00:00:00"/>
        <d v="2025-11-20T00:00:00"/>
        <d v="2025-11-21T00:00:00"/>
        <d v="2025-11-24T00:00:00"/>
        <d v="2025-11-25T00:00:00"/>
        <d v="2025-11-26T00:00:00"/>
        <d v="2025-11-27T00:00:00"/>
        <d v="2025-11-29T00:00:00"/>
        <s v="รอส่ง"/>
        <d v="2025-11-12T00:00:00"/>
        <d v="2025-12-20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MixedTypes="1" containsNumber="1" containsInteger="1" minValue="0" maxValue="21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97591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625800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325650"/>
        <s v="WSWTSCL052325650"/>
        <s v="WSWTFCL022325650"/>
        <s v="WSWT23211125120SMFX"/>
        <s v="WSWT2321112512551"/>
        <s v="WSWT262575051"/>
        <s v="WSWT2625800 "/>
        <s v="WSWT2825850"/>
      </sharedItems>
    </cacheField>
    <cacheField name="ใช้" numFmtId="3">
      <sharedItems containsSemiMixedTypes="0" containsString="0" containsNumber="1" minValue="0" maxValue="1726563.8971955001"/>
    </cacheField>
    <cacheField name="Stock" numFmtId="3">
      <sharedItems containsSemiMixedTypes="0" containsString="0" containsNumber="1" minValue="0" maxValue="138107.42000000004"/>
    </cacheField>
    <cacheField name="ค้างทอ" numFmtId="3">
      <sharedItems containsSemiMixedTypes="0" containsString="0" containsNumber="1" minValue="0" maxValue="1698465.7100000002"/>
    </cacheField>
    <cacheField name="Stock2" numFmtId="3">
      <sharedItems containsSemiMixedTypes="0" containsString="0" containsNumber="1" minValue="0" maxValue="126768.86"/>
    </cacheField>
    <cacheField name="ค้างเคลือบ" numFmtId="3">
      <sharedItems containsSemiMixedTypes="0" containsString="0" containsNumber="1" minValue="0" maxValue="579245.0949999999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ประมาณการ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37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10-20T00:00:00"/>
    <x v="2"/>
    <x v="2"/>
    <s v="รถไฟฟ้า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5000"/>
    <n v="5000"/>
    <n v="0"/>
    <n v="5400"/>
    <n v="0"/>
    <x v="1"/>
    <n v="0"/>
    <n v="0"/>
    <n v="0"/>
    <n v="0"/>
    <n v="0"/>
    <n v="0"/>
  </r>
  <r>
    <d v="2025-10-20T00:00:00"/>
    <x v="2"/>
    <x v="2"/>
    <s v="รถไฟฟ้าปูนขาวเย็น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20000"/>
    <n v="20057"/>
    <n v="0"/>
    <n v="20800"/>
    <n v="0"/>
    <x v="1"/>
    <n v="0"/>
    <n v="0"/>
    <n v="0"/>
    <n v="0"/>
    <n v="0"/>
    <n v="0"/>
  </r>
  <r>
    <d v="2025-10-20T00:00:00"/>
    <x v="2"/>
    <x v="2"/>
    <s v="ไม่พิมพ์"/>
    <n v="18"/>
    <n v="30"/>
    <s v="ขาว"/>
    <n v="0"/>
    <n v="54"/>
    <s v="±"/>
    <n v="5"/>
    <s v="ไม่"/>
    <n v="19"/>
    <n v="33"/>
    <n v="40"/>
    <n v="0"/>
    <n v="0"/>
    <n v="0"/>
    <s v="500กระสอบ"/>
    <x v="2"/>
    <n v="3000"/>
    <n v="3064"/>
    <n v="0"/>
    <n v="0"/>
    <n v="0"/>
    <x v="1"/>
    <n v="0"/>
    <n v="0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1453.1170937599998"/>
    <n v="0"/>
    <n v="1453.1170937599998"/>
    <s v="500กระสอบแบน"/>
    <x v="3"/>
    <n v="100000"/>
    <n v="0"/>
    <n v="100000"/>
    <n v="0"/>
    <n v="105000"/>
    <x v="1"/>
    <n v="82423"/>
    <n v="49747"/>
    <n v="32676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82423"/>
    <n v="49747"/>
    <n v="32676"/>
    <n v="0"/>
    <n v="0"/>
    <s v="ระบุในSD"/>
  </r>
  <r>
    <d v="1899-12-30T00:00:00"/>
    <x v="4"/>
    <x v="5"/>
    <s v="พระเอกในดวงใจ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n v="0"/>
    <x v="1"/>
    <n v="5000"/>
    <n v="0"/>
    <n v="5000"/>
    <n v="0"/>
    <n v="5250"/>
    <x v="2"/>
    <n v="4400.55"/>
    <n v="0"/>
    <n v="4400.55"/>
    <n v="0"/>
    <n v="4400.55"/>
    <n v="0"/>
  </r>
  <r>
    <d v="2025-11-04T00:00:00"/>
    <x v="4"/>
    <x v="6"/>
    <s v="FELDSPAR K200BL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เต็มใบ"/>
    <x v="4"/>
    <n v="5000"/>
    <n v="0"/>
    <n v="5000"/>
    <n v="0"/>
    <n v="5250"/>
    <x v="2"/>
    <n v="4400.55"/>
    <n v="0"/>
    <n v="4400.55"/>
    <n v="0"/>
    <n v="4400.55"/>
    <s v="ห้ามเกิน-ขาดได้5%"/>
  </r>
  <r>
    <d v="2025-11-04T00:00:00"/>
    <x v="4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2"/>
    <n v="4400.55"/>
    <n v="0"/>
    <n v="4400.55"/>
    <n v="0"/>
    <n v="4400.55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2"/>
    <n v="8801.1"/>
    <n v="0"/>
    <n v="8801.1"/>
    <n v="0"/>
    <n v="8801.1"/>
    <s v="ระบุในSD"/>
  </r>
  <r>
    <d v="2025-10-22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2563"/>
    <n v="47437"/>
    <n v="40465"/>
    <n v="10011.75"/>
    <x v="3"/>
    <n v="8811.4412924999997"/>
    <n v="8811.4412924999997"/>
    <n v="0"/>
    <n v="0"/>
    <n v="0"/>
    <n v="0"/>
  </r>
  <r>
    <d v="2025-10-22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5223"/>
    <n v="29981.4"/>
    <n v="0"/>
    <n v="0"/>
    <n v="0"/>
  </r>
  <r>
    <s v="ประมาณการ"/>
    <x v="0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8"/>
    <n v="20000"/>
    <n v="233"/>
    <n v="19767"/>
    <n v="0"/>
    <n v="20755.350000000002"/>
    <x v="3"/>
    <n v="18501.714330000003"/>
    <n v="0"/>
    <n v="18501.714330000003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11346.9385325"/>
    <n v="27659.424202499999"/>
    <n v="83687.514330000005"/>
    <n v="0"/>
    <n v="0"/>
    <s v="ระบุในSD"/>
  </r>
  <r>
    <d v="2025-09-19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20000"/>
    <n v="21000"/>
    <n v="0"/>
    <n v="0"/>
    <n v="0"/>
    <x v="4"/>
    <n v="0"/>
    <n v="0"/>
    <n v="0"/>
    <n v="0"/>
    <n v="0"/>
    <s v="PDR250323"/>
  </r>
  <r>
    <d v="2025-10-11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20000"/>
    <n v="20775"/>
    <n v="0"/>
    <n v="0"/>
    <n v="0"/>
    <x v="4"/>
    <n v="0"/>
    <n v="0"/>
    <n v="0"/>
    <n v="0"/>
    <n v="0"/>
    <s v="PDR250350"/>
  </r>
  <r>
    <d v="1899-12-30T00:00:00"/>
    <x v="4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5400"/>
    <n v="0"/>
    <x v="4"/>
    <n v="0"/>
    <n v="0"/>
    <n v="0"/>
    <n v="0"/>
    <n v="0"/>
    <n v="0"/>
  </r>
  <r>
    <d v="2025-10-23T00:00:00"/>
    <x v="9"/>
    <x v="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7"/>
  </r>
  <r>
    <d v="2025-10-23T00:00:00"/>
    <x v="9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32"/>
    <n v="0"/>
    <n v="5400"/>
    <n v="0"/>
    <x v="4"/>
    <n v="0"/>
    <n v="0"/>
    <n v="0"/>
    <n v="0"/>
    <n v="0"/>
    <s v="PDR250357"/>
  </r>
  <r>
    <d v="2025-10-23T00:00:00"/>
    <x v="9"/>
    <x v="0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7"/>
  </r>
  <r>
    <d v="2025-10-23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00"/>
    <n v="0"/>
    <x v="4"/>
    <n v="0"/>
    <n v="0"/>
    <n v="0"/>
    <n v="0"/>
    <n v="0"/>
    <s v="PDR250357"/>
  </r>
  <r>
    <d v="2025-10-23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50"/>
    <n v="0"/>
    <x v="4"/>
    <n v="0"/>
    <n v="0"/>
    <n v="0"/>
    <n v="0"/>
    <n v="0"/>
    <s v="PDR250358"/>
  </r>
  <r>
    <d v="2025-10-23T00:00:00"/>
    <x v="10"/>
    <x v="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8"/>
  </r>
  <r>
    <d v="2025-10-23T00:00:00"/>
    <x v="10"/>
    <x v="0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8"/>
  </r>
  <r>
    <d v="2025-10-23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50"/>
    <n v="0"/>
    <x v="4"/>
    <n v="0"/>
    <n v="0"/>
    <n v="0"/>
    <n v="0"/>
    <n v="0"/>
    <s v="PDR250358"/>
  </r>
  <r>
    <d v="2025-11-05T00:00:00"/>
    <x v="11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362"/>
  </r>
  <r>
    <d v="2025-11-05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362"/>
  </r>
  <r>
    <d v="2025-11-05T00:00:00"/>
    <x v="11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1899"/>
    <n v="2780.9500000000007"/>
    <n v="0"/>
    <n v="0"/>
    <s v="PDR250362"/>
  </r>
  <r>
    <d v="2025-11-05T00:00:00"/>
    <x v="11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2"/>
  </r>
  <r>
    <d v="2025-11-05T00:00:00"/>
    <x v="11"/>
    <x v="0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2"/>
  </r>
  <r>
    <d v="2025-11-05T00:00:00"/>
    <x v="12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4"/>
    <n v="9359.9000000000015"/>
    <n v="0"/>
    <n v="9359.9000000000015"/>
    <n v="0"/>
    <n v="0"/>
    <s v="PDR250363"/>
  </r>
  <r>
    <d v="2025-11-05T00:00:00"/>
    <x v="12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4"/>
    <n v="9359.9000000000015"/>
    <n v="0"/>
    <n v="9359.9000000000015"/>
    <n v="0"/>
    <n v="0"/>
    <s v="PDR250363"/>
  </r>
  <r>
    <d v="2025-11-05T00:00:00"/>
    <x v="12"/>
    <x v="0"/>
    <s v="ปลาโลมา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3"/>
  </r>
  <r>
    <d v="2025-11-05T00:00:00"/>
    <x v="11"/>
    <x v="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4"/>
    <n v="5238.75"/>
    <n v="0"/>
    <n v="5238.75"/>
    <n v="0"/>
    <n v="0"/>
    <s v="PDR250364"/>
  </r>
  <r>
    <d v="2025-11-05T00:00:00"/>
    <x v="12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s v="ประมาณการ"/>
    <x v="0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375000"/>
    <n v="0"/>
    <n v="375000"/>
    <n v="0"/>
    <n v="393750"/>
    <x v="4"/>
    <n v="335041.875"/>
    <n v="0"/>
    <n v="335041.87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1156.55"/>
    <n v="11258.900000000001"/>
    <n v="199897.65"/>
    <n v="0"/>
    <n v="0"/>
    <s v="ระบุในSD"/>
  </r>
  <r>
    <d v="1899-12-30T00:00:00"/>
    <x v="4"/>
    <x v="10"/>
    <s v="A.C.C.ภาษาอังกฤษ 8-118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1"/>
    <n v="10000"/>
    <n v="0"/>
    <n v="10000"/>
    <n v="0"/>
    <n v="10500"/>
    <x v="5"/>
    <n v="7683.5000000000009"/>
    <n v="7033"/>
    <n v="650.50000000000091"/>
    <n v="2971"/>
    <n v="4712.5000000000009"/>
    <n v="0"/>
  </r>
  <r>
    <d v="1899-12-30T00:00:00"/>
    <x v="4"/>
    <x v="10"/>
    <s v="A.C.C.ภาษาอังกฤษ 8-111-131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1"/>
    <n v="10000"/>
    <n v="0"/>
    <n v="10000"/>
    <n v="0"/>
    <n v="10500"/>
    <x v="5"/>
    <n v="7683.5000000000009"/>
    <n v="0"/>
    <n v="7683.5000000000009"/>
    <n v="0"/>
    <n v="7683.5000000000009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5"/>
    <n v="15367.000000000002"/>
    <n v="7033"/>
    <n v="8334.0000000000018"/>
    <n v="2971"/>
    <n v="12396.000000000002"/>
    <s v="ระบุในSD"/>
  </r>
  <r>
    <d v="2025-09-05T00:00:00"/>
    <x v="14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5-11-01T00:00:00"/>
    <x v="15"/>
    <x v="12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0"/>
    <x v="7"/>
    <n v="4400.55"/>
    <n v="4400.55"/>
    <n v="0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4400.55"/>
    <n v="4400.55"/>
    <n v="0"/>
    <n v="0"/>
    <n v="0"/>
    <s v="ระบุในSD"/>
  </r>
  <r>
    <d v="2025-10-21T00:00:00"/>
    <x v="16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880"/>
    <n v="2880"/>
    <n v="0"/>
    <n v="33609"/>
    <n v="0"/>
    <x v="8"/>
    <n v="0"/>
    <n v="0"/>
    <n v="0"/>
    <n v="0"/>
    <n v="0"/>
    <s v="รอเก็บ"/>
  </r>
  <r>
    <d v="2025-10-21T00:00:00"/>
    <x v="17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1940"/>
    <n v="8463"/>
    <x v="8"/>
    <n v="8867.1082500000011"/>
    <n v="8867.1082500000011"/>
    <n v="0"/>
    <n v="8867.1082500000011"/>
    <n v="0"/>
    <s v="บล๊อกแตกเนื่องจากโดนมีดพนักงาน"/>
  </r>
  <r>
    <d v="2025-09-19T00:00:00"/>
    <x v="18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928"/>
    <n v="880"/>
    <n v="48"/>
    <n v="0"/>
    <n v="50.400000000000006"/>
    <x v="8"/>
    <n v="50.292000000000002"/>
    <n v="50.292000000000002"/>
    <n v="0"/>
    <n v="50.292000000000002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"/>
    <n v="5000"/>
    <n v="4667"/>
    <n v="333"/>
    <n v="5250"/>
    <n v="0"/>
    <x v="8"/>
    <n v="0"/>
    <n v="0"/>
    <n v="0"/>
    <n v="0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100"/>
    <n v="0"/>
    <n v="5100"/>
    <n v="0"/>
    <x v="8"/>
    <n v="0"/>
    <n v="0"/>
    <n v="0"/>
    <n v="0"/>
    <n v="0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3"/>
    <n v="2500"/>
    <n v="2500"/>
    <n v="0"/>
    <n v="2543"/>
    <n v="0"/>
    <x v="8"/>
    <n v="0"/>
    <n v="0"/>
    <n v="0"/>
    <n v="0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100"/>
    <n v="0"/>
    <n v="51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4489"/>
    <n v="511"/>
    <n v="50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5518.15"/>
    <n v="0"/>
    <n v="0"/>
  </r>
  <r>
    <d v="2025-09-16T00:00:00"/>
    <x v="19"/>
    <x v="13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4"/>
    <n v="3500"/>
    <n v="0"/>
    <n v="3500"/>
    <n v="0"/>
    <n v="3675"/>
    <x v="8"/>
    <n v="3960.4950000000003"/>
    <n v="3960.4950000000003"/>
    <n v="0"/>
    <n v="3960.4950000000003"/>
    <n v="0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5518.15"/>
    <n v="0"/>
    <n v="0"/>
  </r>
  <r>
    <d v="2025-09-23T00:00:00"/>
    <x v="20"/>
    <x v="14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12000"/>
    <n v="12000"/>
    <n v="0"/>
    <n v="1244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543"/>
    <n v="0"/>
    <x v="8"/>
    <n v="0"/>
    <n v="0"/>
    <n v="0"/>
    <n v="0"/>
    <n v="0"/>
    <n v="0"/>
  </r>
  <r>
    <d v="2025-10-11T00:00:00"/>
    <x v="21"/>
    <x v="15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3310.89"/>
    <n v="0"/>
    <n v="3310.89"/>
    <n v="0"/>
    <n v="0"/>
  </r>
  <r>
    <d v="2025-08-27T00:00:00"/>
    <x v="22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8100"/>
    <n v="0"/>
    <x v="8"/>
    <n v="0"/>
    <n v="0"/>
    <n v="0"/>
    <n v="0"/>
    <n v="0"/>
    <n v="0"/>
  </r>
  <r>
    <d v="2025-10-28T00:00:00"/>
    <x v="23"/>
    <x v="14"/>
    <s v="NOVA S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8"/>
    <n v="3310.89"/>
    <n v="3310.89"/>
    <n v="0"/>
    <n v="3310.89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00"/>
    <n v="1000"/>
    <n v="60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8"/>
    <n v="5518.15"/>
    <n v="5518.15"/>
    <n v="0"/>
    <n v="0"/>
    <n v="5518.15"/>
    <n v="0"/>
  </r>
  <r>
    <d v="2025-10-18T00:00:00"/>
    <x v="24"/>
    <x v="15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8"/>
    <n v="6621.78"/>
    <n v="6621.78"/>
    <n v="0"/>
    <n v="6621.78"/>
    <n v="0"/>
    <n v="0"/>
  </r>
  <r>
    <d v="2025-10-28T00:00:00"/>
    <x v="25"/>
    <x v="14"/>
    <s v="นีโอ ดีอาร์ 03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310.89"/>
    <n v="3310.89"/>
    <n v="0"/>
    <n v="0"/>
    <n v="3310.89"/>
    <n v="0"/>
  </r>
  <r>
    <d v="2025-09-16T00:00:00"/>
    <x v="19"/>
    <x v="13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7"/>
    <n v="2500"/>
    <n v="1728"/>
    <n v="772"/>
    <n v="26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11-03T00:00:00"/>
    <x v="26"/>
    <x v="16"/>
    <s v="VC 1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8"/>
    <n v="11036.3"/>
    <n v="11036.3"/>
    <n v="0"/>
    <n v="0"/>
    <n v="11036.3"/>
    <n v="0"/>
  </r>
  <r>
    <d v="2025-11-03T00:00:00"/>
    <x v="26"/>
    <x v="16"/>
    <s v="VC 10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8"/>
    <n v="11036.3"/>
    <n v="11036.3"/>
    <n v="0"/>
    <n v="0"/>
    <n v="11036.3"/>
    <n v="0"/>
  </r>
  <r>
    <d v="2025-11-03T00:00:00"/>
    <x v="26"/>
    <x v="16"/>
    <s v="JET 153"/>
    <n v="20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0"/>
    <n v="5250"/>
    <x v="8"/>
    <n v="5518.15"/>
    <n v="5518.15"/>
    <n v="0"/>
    <n v="0"/>
    <n v="5518.15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6000"/>
    <n v="0"/>
    <x v="8"/>
    <n v="0"/>
    <n v="0"/>
    <n v="0"/>
    <n v="0"/>
    <n v="0"/>
    <n v="0"/>
  </r>
  <r>
    <d v="2025-09-16T00:00:00"/>
    <x v="19"/>
    <x v="13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3862.7049999999999"/>
    <n v="0"/>
  </r>
  <r>
    <d v="2025-10-03T00:00:00"/>
    <x v="27"/>
    <x v="15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0"/>
    <n v="3000"/>
    <n v="0"/>
    <n v="3150"/>
    <x v="8"/>
    <n v="3310.89"/>
    <n v="3310.89"/>
    <n v="0"/>
    <n v="3310.89"/>
    <n v="0"/>
    <n v="0"/>
  </r>
  <r>
    <d v="2025-08-27T00:00:00"/>
    <x v="28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0"/>
    <n v="3000"/>
    <n v="0"/>
    <n v="3150"/>
    <x v="8"/>
    <n v="3310.89"/>
    <n v="3310.89"/>
    <n v="0"/>
    <n v="3310.89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09T00:00:00"/>
    <x v="29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1"/>
    <n v="3179"/>
    <n v="2531"/>
    <n v="648"/>
    <n v="61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518.15"/>
    <n v="0"/>
    <n v="5518.15"/>
    <n v="0"/>
    <n v="5518.15"/>
    <n v="0"/>
  </r>
  <r>
    <d v="2025-10-03T00:00:00"/>
    <x v="30"/>
    <x v="15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8"/>
    <n v="3310.89"/>
    <n v="3310.89"/>
    <n v="0"/>
    <n v="3310.89"/>
    <n v="0"/>
    <n v="0"/>
  </r>
  <r>
    <d v="2025-10-03T00:00:00"/>
    <x v="31"/>
    <x v="15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8"/>
    <n v="4414.5199999999995"/>
    <n v="4414.5199999999995"/>
    <n v="0"/>
    <n v="4414.5199999999995"/>
    <n v="0"/>
    <n v="0"/>
  </r>
  <r>
    <d v="2025-08-22T00:00:00"/>
    <x v="32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3"/>
    <n v="3000"/>
    <n v="3000"/>
    <n v="0"/>
    <n v="9150"/>
    <n v="0"/>
    <x v="8"/>
    <n v="0"/>
    <n v="0"/>
    <n v="0"/>
    <n v="0"/>
    <n v="0"/>
    <n v="0"/>
  </r>
  <r>
    <d v="2025-09-16T00:00:00"/>
    <x v="19"/>
    <x v="13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1671"/>
    <n v="829"/>
    <n v="26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1400"/>
    <n v="1100"/>
    <n v="2543"/>
    <n v="0"/>
    <x v="8"/>
    <n v="0"/>
    <n v="0"/>
    <n v="0"/>
    <n v="0"/>
    <n v="0"/>
    <n v="0"/>
  </r>
  <r>
    <d v="2025-09-16T00:00:00"/>
    <x v="19"/>
    <x v="13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2500"/>
    <n v="0"/>
    <n v="2500"/>
    <n v="0"/>
    <x v="8"/>
    <n v="0"/>
    <n v="0"/>
    <n v="0"/>
    <n v="0"/>
    <n v="0"/>
    <n v="2000"/>
  </r>
  <r>
    <d v="2025-08-22T00:00:00"/>
    <x v="33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2500"/>
    <n v="500"/>
    <n v="9455"/>
    <n v="0"/>
    <x v="8"/>
    <n v="0"/>
    <n v="0"/>
    <n v="0"/>
    <n v="0"/>
    <n v="0"/>
    <n v="0"/>
  </r>
  <r>
    <d v="2025-10-21T00:00:00"/>
    <x v="1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304"/>
    <n v="0"/>
    <n v="304"/>
    <n v="22300"/>
    <n v="0"/>
    <x v="8"/>
    <n v="0"/>
    <n v="0"/>
    <n v="0"/>
    <n v="0"/>
    <n v="0"/>
    <s v="รอเก็บ"/>
  </r>
  <r>
    <d v="2025-10-21T00:00:00"/>
    <x v="34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229"/>
    <n v="0"/>
    <n v="229"/>
    <n v="11095"/>
    <n v="0"/>
    <x v="8"/>
    <n v="0"/>
    <n v="0"/>
    <n v="0"/>
    <n v="0"/>
    <n v="0"/>
    <n v="0"/>
  </r>
  <r>
    <d v="2025-08-23T00:00:00"/>
    <x v="35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0"/>
    <n v="3000"/>
    <n v="3000"/>
    <n v="0"/>
    <n v="6100"/>
    <n v="0"/>
    <x v="8"/>
    <n v="0"/>
    <n v="0"/>
    <n v="0"/>
    <n v="0"/>
    <n v="0"/>
    <n v="0"/>
  </r>
  <r>
    <d v="2025-10-21T00:00:00"/>
    <x v="34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86"/>
    <n v="0"/>
    <n v="886"/>
    <n v="21560"/>
    <n v="0"/>
    <x v="8"/>
    <n v="0"/>
    <n v="0"/>
    <n v="0"/>
    <n v="0"/>
    <n v="0"/>
    <n v="0"/>
  </r>
  <r>
    <d v="2025-10-28T00:00:00"/>
    <x v="36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227.07"/>
    <n v="0"/>
    <n v="3227.07"/>
    <n v="0"/>
    <n v="3227.07"/>
    <n v="0"/>
  </r>
  <r>
    <d v="2025-10-28T00:00:00"/>
    <x v="37"/>
    <x v="15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22T00:00:00"/>
    <x v="32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2447"/>
    <n v="553"/>
    <n v="3000"/>
    <n v="0"/>
    <x v="8"/>
    <n v="0"/>
    <n v="0"/>
    <n v="0"/>
    <n v="0"/>
    <n v="0"/>
    <n v="0"/>
  </r>
  <r>
    <s v="ประมาณการ"/>
    <x v="0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0"/>
    <n v="0"/>
    <n v="100000"/>
    <n v="0"/>
    <n v="105000"/>
    <x v="8"/>
    <n v="104775.00000000001"/>
    <n v="0"/>
    <n v="104775.00000000001"/>
    <n v="0"/>
    <n v="104775.00000000001"/>
    <n v="0"/>
  </r>
  <r>
    <d v="2025-10-03T00:00:00"/>
    <x v="38"/>
    <x v="14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310.89"/>
    <n v="0"/>
    <n v="3310.89"/>
    <n v="0"/>
    <n v="3310.89"/>
    <n v="0"/>
  </r>
  <r>
    <s v="ประมาณการ"/>
    <x v="0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8"/>
    <n v="22072.6"/>
    <n v="0"/>
    <n v="22072.6"/>
    <n v="0"/>
    <n v="22072.6"/>
    <n v="0"/>
  </r>
  <r>
    <s v="ประมาณการ"/>
    <x v="0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0"/>
    <x v="13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305000"/>
    <n v="0"/>
    <n v="305000"/>
    <n v="0"/>
    <n v="320250"/>
    <x v="8"/>
    <n v="336607.14999999997"/>
    <n v="0"/>
    <n v="336607.14999999997"/>
    <n v="0"/>
    <n v="336607.14999999997"/>
    <n v="0"/>
  </r>
  <r>
    <d v="2025-10-03T00:00:00"/>
    <x v="39"/>
    <x v="15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310.89"/>
    <n v="3310.89"/>
    <n v="0"/>
    <n v="3310.89"/>
    <n v="0"/>
    <n v="0"/>
  </r>
  <r>
    <d v="2025-09-19T00:00:00"/>
    <x v="40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172"/>
    <n v="0"/>
    <n v="1172"/>
    <n v="21290"/>
    <n v="0"/>
    <x v="8"/>
    <n v="0"/>
    <n v="0"/>
    <n v="0"/>
    <n v="0"/>
    <n v="0"/>
    <n v="0"/>
  </r>
  <r>
    <d v="2025-09-23T00:00:00"/>
    <x v="20"/>
    <x v="14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3000"/>
    <n v="0"/>
    <n v="13000"/>
    <n v="0"/>
    <n v="13650"/>
    <x v="8"/>
    <n v="14347.189999999999"/>
    <n v="14347.189999999999"/>
    <n v="0"/>
    <n v="14347.189999999999"/>
    <n v="0"/>
    <n v="0"/>
  </r>
  <r>
    <d v="2025-08-08T00:00:00"/>
    <x v="41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500"/>
    <n v="1217"/>
    <n v="2283"/>
    <n v="0"/>
    <n v="2397.15"/>
    <x v="8"/>
    <n v="2519.5872899999999"/>
    <n v="2519.5872899999999"/>
    <n v="0"/>
    <n v="2519.5872899999999"/>
    <n v="0"/>
    <n v="0"/>
  </r>
  <r>
    <d v="2025-05-19T00:00:00"/>
    <x v="42"/>
    <x v="11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302"/>
    <n v="363"/>
    <n v="0"/>
    <n v="5300"/>
    <n v="0"/>
    <x v="8"/>
    <n v="0"/>
    <n v="0"/>
    <n v="0"/>
    <n v="0"/>
    <n v="0"/>
    <n v="0"/>
  </r>
  <r>
    <d v="2025-01-17T00:00:00"/>
    <x v="43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8"/>
    <n v="0"/>
    <n v="0"/>
    <n v="0"/>
    <n v="0"/>
    <n v="0"/>
    <n v="5987"/>
  </r>
  <r>
    <d v="2024-11-15T00:00:00"/>
    <x v="44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8"/>
    <n v="0"/>
    <n v="0"/>
    <n v="0"/>
    <n v="0"/>
    <n v="0"/>
    <n v="0"/>
  </r>
  <r>
    <d v="2024-08-19T00:00:00"/>
    <x v="45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8"/>
    <n v="0"/>
    <n v="0"/>
    <n v="0"/>
    <n v="0"/>
    <n v="0"/>
    <n v="0"/>
  </r>
  <r>
    <d v="2025-09-11T00:00:00"/>
    <x v="46"/>
    <x v="15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2477"/>
    <n v="523"/>
    <n v="8465"/>
    <n v="0"/>
    <x v="8"/>
    <n v="0"/>
    <n v="0"/>
    <n v="0"/>
    <n v="0"/>
    <n v="0"/>
    <n v="0"/>
  </r>
  <r>
    <d v="2025-09-08T00:00:00"/>
    <x v="47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00"/>
    <n v="0"/>
    <n v="4060"/>
    <n v="0"/>
    <x v="8"/>
    <n v="0"/>
    <n v="0"/>
    <n v="0"/>
    <n v="0"/>
    <n v="0"/>
    <n v="0"/>
  </r>
  <r>
    <d v="2025-09-08T00:00:00"/>
    <x v="47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00"/>
    <n v="0"/>
    <n v="4060"/>
    <n v="0"/>
    <x v="8"/>
    <n v="0"/>
    <n v="0"/>
    <n v="0"/>
    <n v="0"/>
    <n v="0"/>
    <n v="0"/>
  </r>
  <r>
    <d v="2025-05-22T00:00:00"/>
    <x v="48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48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56"/>
    <n v="0"/>
    <n v="4404"/>
    <n v="0"/>
    <x v="8"/>
    <n v="0"/>
    <n v="0"/>
    <n v="0"/>
    <n v="0"/>
    <n v="0"/>
    <s v="ห้ามขาด-ห้ามเกิน"/>
  </r>
  <r>
    <d v="2024-09-06T00:00:00"/>
    <x v="49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5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656445.85754"/>
    <n v="124656.85253999999"/>
    <n v="531789.005"/>
    <n v="77200.762539999982"/>
    <n v="579245.09499999997"/>
    <s v="ระบุในSD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700"/>
    <n v="0"/>
    <n v="2687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584"/>
    <n v="0"/>
    <n v="52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"/>
    <n v="10000"/>
    <n v="10000"/>
    <n v="0"/>
    <n v="1020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1315.7"/>
    <n v="11315.7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"/>
    <n v="7500"/>
    <n v="4188"/>
    <n v="3312"/>
    <n v="5997"/>
    <n v="1578.15"/>
    <x v="9"/>
    <n v="1785.7871955000003"/>
    <n v="1785.7871955000003"/>
    <n v="0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"/>
    <n v="2500"/>
    <n v="2500"/>
    <n v="0"/>
    <n v="2600"/>
    <n v="0"/>
    <x v="9"/>
    <n v="0"/>
    <n v="0"/>
    <n v="0"/>
    <n v="0"/>
    <n v="0"/>
    <n v="0"/>
  </r>
  <r>
    <d v="2025-09-16T00:00:00"/>
    <x v="50"/>
    <x v="13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500"/>
    <n v="0"/>
    <n v="2500"/>
    <n v="0"/>
    <x v="9"/>
    <n v="0"/>
    <n v="0"/>
    <n v="0"/>
    <n v="0"/>
    <n v="0"/>
    <n v="0"/>
  </r>
  <r>
    <d v="2025-09-16T00:00:00"/>
    <x v="50"/>
    <x v="13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4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500"/>
    <n v="0"/>
    <n v="255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1915"/>
    <n v="585"/>
    <n v="2550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05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9"/>
    <n v="11315.7"/>
    <n v="11315.7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3"/>
    <n v="15000"/>
    <n v="0"/>
    <n v="15000"/>
    <n v="0"/>
    <n v="15750"/>
    <x v="9"/>
    <n v="16973.550000000003"/>
    <n v="3681"/>
    <n v="13292.550000000003"/>
    <n v="0"/>
    <n v="0"/>
    <n v="0"/>
  </r>
  <r>
    <d v="2025-09-16T00:00:00"/>
    <x v="50"/>
    <x v="13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026"/>
    <n v="474"/>
    <n v="2550"/>
    <n v="0"/>
    <x v="9"/>
    <n v="0"/>
    <n v="0"/>
    <n v="0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373"/>
    <n v="0"/>
    <x v="9"/>
    <n v="0"/>
    <n v="0"/>
    <n v="0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500"/>
    <n v="0"/>
    <n v="2555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000"/>
    <n v="0"/>
    <n v="5050"/>
    <n v="0"/>
    <x v="9"/>
    <n v="0"/>
    <n v="0"/>
    <n v="0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9"/>
    <n v="3862.7049999999999"/>
    <n v="0"/>
    <n v="3862.7049999999999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255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2500"/>
    <n v="2500"/>
    <n v="0"/>
    <n v="2575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6400"/>
    <n v="0"/>
    <x v="9"/>
    <n v="0"/>
    <n v="0"/>
    <n v="0"/>
    <n v="0"/>
    <n v="0"/>
    <n v="0"/>
  </r>
  <r>
    <d v="2025-09-16T00:00:00"/>
    <x v="50"/>
    <x v="13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10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9"/>
    <n v="11315.7"/>
    <n v="0"/>
    <n v="11315.7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070"/>
    <n v="430"/>
    <n v="2555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7"/>
    <n v="2500"/>
    <n v="2500"/>
    <n v="0"/>
    <n v="2575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518.15"/>
    <n v="0"/>
    <n v="5518.15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255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2500"/>
    <n v="0"/>
    <n v="2500"/>
    <n v="0"/>
    <x v="9"/>
    <n v="0"/>
    <n v="0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1907"/>
    <n v="593"/>
    <n v="2686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4000"/>
    <n v="0"/>
    <n v="4000"/>
    <n v="0"/>
    <n v="4200"/>
    <x v="9"/>
    <n v="4526.2800000000007"/>
    <n v="0"/>
    <n v="4526.28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5100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4200"/>
    <n v="800"/>
    <n v="510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9"/>
    <n v="8067.6750000000011"/>
    <n v="0"/>
    <n v="8067.6750000000011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9"/>
    <n v="11315.7"/>
    <n v="0"/>
    <n v="11315.7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2500"/>
    <n v="0"/>
    <n v="2575"/>
    <n v="0"/>
    <x v="9"/>
    <n v="0"/>
    <n v="0"/>
    <n v="0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518.15"/>
    <n v="0"/>
    <n v="5518.15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2500"/>
    <n v="0"/>
    <n v="2535"/>
    <n v="0"/>
    <x v="9"/>
    <n v="0"/>
    <n v="0"/>
    <n v="0"/>
    <n v="0"/>
    <n v="0"/>
    <n v="0"/>
  </r>
  <r>
    <d v="2025-09-16T00:00:00"/>
    <x v="50"/>
    <x v="13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s v="ประมาณการ"/>
    <x v="0"/>
    <x v="13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726563.8971955001"/>
    <n v="28098.187195500002"/>
    <n v="1698465.7100000002"/>
    <n v="0"/>
    <n v="0"/>
    <s v="ระบุในSD"/>
  </r>
  <r>
    <d v="2025-10-21T00:00:00"/>
    <x v="5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8160"/>
    <n v="18160"/>
    <n v="0"/>
    <n v="97591"/>
    <n v="0"/>
    <x v="10"/>
    <n v="0"/>
    <n v="0"/>
    <n v="0"/>
    <n v="0"/>
    <n v="0"/>
    <s v="ห้ามขาด-ห้ามเกิน"/>
  </r>
  <r>
    <s v="ประมาณการ"/>
    <x v="0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100000"/>
    <n v="0"/>
    <n v="100000"/>
    <n v="0"/>
    <n v="105000"/>
    <x v="10"/>
    <n v="102012"/>
    <n v="18955"/>
    <n v="8305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03847.5"/>
    <n v="18955"/>
    <n v="284892.5"/>
    <n v="0"/>
    <n v="0"/>
    <s v="ระบุในSD"/>
  </r>
  <r>
    <d v="2025-11-05T00:00:00"/>
    <x v="4"/>
    <x v="12"/>
    <s v="ไม่พิมพ์"/>
    <n v="21"/>
    <n v="38"/>
    <s v="ขาว"/>
    <n v="0"/>
    <n v="68"/>
    <s v="±"/>
    <n v="5"/>
    <s v="ไม่"/>
    <n v="22"/>
    <n v="41"/>
    <n v="40"/>
    <n v="224.75700080767996"/>
    <n v="0"/>
    <n v="224.75700080767996"/>
    <s v="500กระสอบ"/>
    <x v="14"/>
    <n v="15000"/>
    <n v="4900"/>
    <n v="10100"/>
    <n v="0"/>
    <n v="0"/>
    <x v="11"/>
    <n v="11146.662999999999"/>
    <n v="11146.662999999999"/>
    <n v="0"/>
    <n v="0"/>
    <n v="0"/>
    <n v="0"/>
  </r>
  <r>
    <d v="2025-11-03T00:00:00"/>
    <x v="52"/>
    <x v="10"/>
    <s v="ไม่พิมพ์ "/>
    <n v="21"/>
    <n v="31"/>
    <s v="ขาว"/>
    <n v="0"/>
    <n v="60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1"/>
    <n v="4540.25"/>
    <n v="2554"/>
    <n v="1986.25"/>
    <n v="0"/>
    <n v="0"/>
    <n v="0"/>
  </r>
  <r>
    <s v=" 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1"/>
    <n v="15686.912999999999"/>
    <n v="13700.662999999999"/>
    <n v="1986.25"/>
    <n v="0"/>
    <n v="0"/>
    <s v="ระบุในSD"/>
  </r>
  <r>
    <d v="2025-10-23T00:00:00"/>
    <x v="53"/>
    <x v="19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5000"/>
    <n v="5000"/>
    <n v="0"/>
    <n v="5400"/>
    <n v="0"/>
    <x v="12"/>
    <n v="0"/>
    <n v="0"/>
    <n v="0"/>
    <n v="0"/>
    <n v="0"/>
    <n v="0"/>
  </r>
  <r>
    <d v="2025-11-01T00:00:00"/>
    <x v="54"/>
    <x v="15"/>
    <s v="ฟีล กู๊ด 8031"/>
    <n v="21"/>
    <n v="38"/>
    <s v="ขาว"/>
    <s v="ใส"/>
    <n v="102"/>
    <s v="±"/>
    <n v="5"/>
    <s v="จับจีบ"/>
    <n v="22"/>
    <n v="40"/>
    <n v="60"/>
    <n v="0"/>
    <n v="0"/>
    <n v="0"/>
    <s v="500กระสอบแบน"/>
    <x v="2"/>
    <n v="3000"/>
    <n v="3000"/>
    <n v="0"/>
    <n v="3100"/>
    <n v="0"/>
    <x v="12"/>
    <n v="0"/>
    <n v="0"/>
    <n v="0"/>
    <n v="0"/>
    <n v="0"/>
    <n v="0"/>
  </r>
  <r>
    <d v="2025-11-01T00:00:00"/>
    <x v="55"/>
    <x v="15"/>
    <s v="ฟีล กู๊ด 8131"/>
    <n v="21"/>
    <n v="38"/>
    <s v="ขาว"/>
    <s v="ใส"/>
    <n v="102"/>
    <s v="±"/>
    <n v="5"/>
    <s v="จับจีบ"/>
    <n v="22"/>
    <n v="40"/>
    <n v="60"/>
    <n v="39.078734745600002"/>
    <n v="0"/>
    <n v="39.078734745600002"/>
    <s v="500กระสอบแบน"/>
    <x v="2"/>
    <n v="3000"/>
    <n v="1800"/>
    <n v="1200"/>
    <n v="3200"/>
    <n v="0"/>
    <x v="12"/>
    <n v="0"/>
    <n v="0"/>
    <n v="0"/>
    <n v="0"/>
    <n v="0"/>
    <n v="0"/>
  </r>
  <r>
    <d v="2025-10-23T00:00:00"/>
    <x v="56"/>
    <x v="16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0"/>
    <n v="0"/>
    <n v="30000"/>
    <n v="0"/>
    <n v="31500"/>
    <x v="12"/>
    <n v="32270.700000000004"/>
    <n v="32270.700000000004"/>
    <n v="0"/>
    <n v="32270.700000000004"/>
    <n v="0"/>
    <n v="0"/>
  </r>
  <r>
    <d v="2025-10-23T00:00:00"/>
    <x v="57"/>
    <x v="16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7"/>
    <x v="16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6"/>
    <x v="16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8"/>
    <x v="16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12"/>
    <n v="10756.900000000001"/>
    <n v="10756.900000000001"/>
    <n v="0"/>
    <n v="10756.900000000001"/>
    <n v="0"/>
    <n v="0"/>
  </r>
  <r>
    <d v="2025-10-23T00:00:00"/>
    <x v="58"/>
    <x v="16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10000"/>
    <n v="3900"/>
    <n v="6100"/>
    <n v="10065"/>
    <n v="0"/>
    <x v="12"/>
    <n v="0"/>
    <n v="0"/>
    <n v="0"/>
    <n v="0"/>
    <n v="0"/>
    <n v="0"/>
  </r>
  <r>
    <d v="2025-10-28T00:00:00"/>
    <x v="59"/>
    <x v="14"/>
    <s v="มาซู ฟีดพี040"/>
    <n v="21"/>
    <n v="38"/>
    <s v="ขาว"/>
    <s v="ด้าน"/>
    <n v="102"/>
    <s v="±"/>
    <n v="5"/>
    <s v="บิด"/>
    <n v="22"/>
    <n v="40"/>
    <n v="60"/>
    <n v="97.696836863999991"/>
    <n v="0"/>
    <n v="97.696836863999991"/>
    <s v="500กระสอบแบน"/>
    <x v="24"/>
    <n v="3000"/>
    <n v="0"/>
    <n v="3000"/>
    <n v="0"/>
    <n v="3150"/>
    <x v="12"/>
    <n v="3310.89"/>
    <n v="3310.89"/>
    <n v="0"/>
    <n v="1905"/>
    <n v="1405.8899999999999"/>
    <n v="0"/>
  </r>
  <r>
    <d v="1899-12-30T00:00:00"/>
    <x v="4"/>
    <x v="12"/>
    <s v="นิค 101S"/>
    <n v="21"/>
    <n v="37"/>
    <s v="ขาว"/>
    <s v="ใส"/>
    <n v="100"/>
    <s v="±"/>
    <n v="5"/>
    <s v="บิด"/>
    <n v="22"/>
    <n v="40"/>
    <n v="40"/>
    <n v="65.13122457599998"/>
    <n v="0"/>
    <n v="65.13122457599998"/>
    <s v="500กระสอบ"/>
    <x v="17"/>
    <n v="3000"/>
    <n v="0"/>
    <n v="3000"/>
    <n v="0"/>
    <n v="3150"/>
    <x v="12"/>
    <n v="3227.07"/>
    <n v="3227.07"/>
    <n v="0"/>
    <n v="3227.07"/>
    <n v="0"/>
    <n v="0"/>
  </r>
  <r>
    <d v="2025-11-01T00:00:00"/>
    <x v="60"/>
    <x v="12"/>
    <s v="ยูนิคอร์นฟีช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7"/>
    <n v="5000"/>
    <n v="0"/>
    <n v="5000"/>
    <n v="0"/>
    <n v="5250"/>
    <x v="12"/>
    <n v="5378.4500000000007"/>
    <n v="5378.4500000000007"/>
    <n v="0"/>
    <n v="5378.4500000000007"/>
    <n v="0"/>
    <n v="0"/>
  </r>
  <r>
    <d v="2025-11-04T00:00:00"/>
    <x v="4"/>
    <x v="12"/>
    <s v="ยูนิคอร์นฟีช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8"/>
    <n v="10000"/>
    <n v="0"/>
    <n v="10000"/>
    <n v="0"/>
    <n v="10500"/>
    <x v="12"/>
    <n v="10756.900000000001"/>
    <n v="10756.900000000001"/>
    <n v="0"/>
    <n v="10756.900000000001"/>
    <n v="0"/>
    <n v="0"/>
  </r>
  <r>
    <d v="2025-11-01T00:00:00"/>
    <x v="61"/>
    <x v="12"/>
    <s v="โอดิน 103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7"/>
    <n v="5000"/>
    <n v="0"/>
    <n v="5000"/>
    <n v="0"/>
    <n v="5250"/>
    <x v="12"/>
    <n v="5378.4500000000007"/>
    <n v="5378.4500000000007"/>
    <n v="0"/>
    <n v="5378.4500000000007"/>
    <n v="0"/>
    <n v="0"/>
  </r>
  <r>
    <d v="2025-11-01T00:00:00"/>
    <x v="62"/>
    <x v="20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10000"/>
    <n v="0"/>
    <n v="10600"/>
    <n v="0"/>
    <x v="12"/>
    <n v="0"/>
    <n v="0"/>
    <n v="0"/>
    <n v="0"/>
    <n v="0"/>
    <n v="0"/>
  </r>
  <r>
    <d v="2025-11-01T00:00:00"/>
    <x v="62"/>
    <x v="20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0"/>
    <n v="10000"/>
    <n v="0"/>
    <n v="10500"/>
    <x v="12"/>
    <n v="10756.900000000001"/>
    <n v="10756.900000000001"/>
    <n v="0"/>
    <n v="10756.900000000001"/>
    <n v="0"/>
    <n v="0"/>
  </r>
  <r>
    <d v="2025-11-01T00:00:00"/>
    <x v="62"/>
    <x v="20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0"/>
    <n v="10000"/>
    <n v="10500"/>
    <n v="0"/>
    <x v="12"/>
    <n v="0"/>
    <n v="0"/>
    <n v="0"/>
    <n v="0"/>
    <n v="0"/>
    <n v="0"/>
  </r>
  <r>
    <d v="2025-11-01T00:00:00"/>
    <x v="63"/>
    <x v="20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20000"/>
    <n v="0"/>
    <n v="20000"/>
    <n v="0"/>
    <n v="21000"/>
    <x v="12"/>
    <n v="21513.800000000003"/>
    <n v="21513.800000000003"/>
    <n v="0"/>
    <n v="21513.800000000003"/>
    <n v="0"/>
    <n v="0"/>
  </r>
  <r>
    <d v="2025-11-01T00:00:00"/>
    <x v="63"/>
    <x v="20"/>
    <s v="แดนโกรวบรีดเดอร์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5000"/>
    <n v="0"/>
    <n v="5000"/>
    <n v="5400"/>
    <n v="0"/>
    <x v="12"/>
    <n v="0"/>
    <n v="0"/>
    <n v="0"/>
    <n v="0"/>
    <n v="0"/>
    <n v="0"/>
  </r>
  <r>
    <d v="2025-11-01T00:00:00"/>
    <x v="63"/>
    <x v="20"/>
    <s v="แดนโกรวบรีดเดอร์7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5000"/>
    <n v="0"/>
    <n v="5000"/>
    <n v="0"/>
    <n v="5250"/>
    <x v="12"/>
    <n v="5378.4500000000007"/>
    <n v="5378.4500000000007"/>
    <n v="0"/>
    <n v="5378.4500000000007"/>
    <n v="0"/>
    <n v="0"/>
  </r>
  <r>
    <d v="2025-11-01T00:00:00"/>
    <x v="64"/>
    <x v="15"/>
    <s v="ฟีล กู๊ด 892"/>
    <n v="21"/>
    <n v="38"/>
    <s v="ขาว"/>
    <s v="ใส"/>
    <n v="102"/>
    <s v="±"/>
    <n v="5"/>
    <s v="บิด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d v="2025-11-01T00:00:00"/>
    <x v="65"/>
    <x v="15"/>
    <s v="โมโม่ 401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d v="2025-11-01T00:00:00"/>
    <x v="66"/>
    <x v="15"/>
    <s v="โมโม่ 492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0"/>
    <n v="0"/>
    <n v="100000"/>
    <n v="0"/>
    <n v="105000"/>
    <x v="12"/>
    <n v="107569.00000000001"/>
    <n v="0"/>
    <n v="107569.00000000001"/>
    <n v="0"/>
    <n v="107569.00000000001"/>
    <n v="0"/>
  </r>
  <r>
    <d v="2025-10-28T00:00:00"/>
    <x v="67"/>
    <x v="15"/>
    <s v="ฟีล กู๊ด 822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3310.89"/>
    <n v="0"/>
    <n v="0"/>
  </r>
  <r>
    <d v="2025-10-28T00:00:00"/>
    <x v="68"/>
    <x v="15"/>
    <s v="โมโม่ 4131"/>
    <n v="21"/>
    <n v="38"/>
    <s v="ขาว"/>
    <s v="ใส"/>
    <n v="102"/>
    <s v="±"/>
    <n v="5"/>
    <s v="จับจีบ4&quot;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4-12-05T00:00:00"/>
    <x v="69"/>
    <x v="21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9000"/>
    <n v="1182"/>
    <n v="7818"/>
    <n v="0"/>
    <n v="8208.9"/>
    <x v="12"/>
    <n v="8409.7444200000009"/>
    <n v="0"/>
    <n v="8409.7444200000009"/>
    <n v="0"/>
    <n v="8409.7444200000009"/>
    <n v="0"/>
  </r>
  <r>
    <d v="2025-08-27T00:00:00"/>
    <x v="70"/>
    <x v="15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8-27T00:00:00"/>
    <x v="71"/>
    <x v="15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2"/>
    <n v="5518.15"/>
    <n v="0"/>
    <n v="5518.15"/>
    <n v="0"/>
    <n v="5518.15"/>
    <n v="0"/>
  </r>
  <r>
    <d v="2025-08-27T00:00:00"/>
    <x v="72"/>
    <x v="15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9-11T00:00:00"/>
    <x v="73"/>
    <x v="15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s v="ประมาณการ"/>
    <x v="0"/>
    <x v="21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2"/>
    <n v="10756.900000000001"/>
    <n v="0"/>
    <n v="10756.900000000001"/>
    <n v="0"/>
    <n v="10756.900000000001"/>
    <n v="0"/>
  </r>
  <r>
    <d v="2025-07-16T00:00:00"/>
    <x v="74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6-18T00:00:00"/>
    <x v="75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0"/>
    <n v="8000"/>
    <n v="470"/>
    <n v="7530"/>
    <n v="0"/>
    <n v="7906.5"/>
    <x v="12"/>
    <n v="8310.3338999999996"/>
    <n v="0"/>
    <n v="8310.3338999999996"/>
    <n v="0"/>
    <n v="8310.3338999999996"/>
    <n v="0"/>
  </r>
  <r>
    <d v="2023-05-20T00:00:00"/>
    <x v="76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2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300744.14832000021"/>
    <n v="138107.42000000004"/>
    <n v="162636.72832000002"/>
    <n v="126768.86"/>
    <n v="173975.28832000005"/>
    <s v="ระบุในSD"/>
  </r>
  <r>
    <d v="2025-11-04T00:00:00"/>
    <x v="4"/>
    <x v="22"/>
    <s v="เกษตรสุริยา(แดง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6"/>
    <n v="30000"/>
    <n v="0"/>
    <n v="30000"/>
    <n v="0"/>
    <n v="31500"/>
    <x v="13"/>
    <n v="29756.100000000002"/>
    <n v="29756.100000000002"/>
    <n v="0"/>
    <n v="0"/>
    <n v="0"/>
    <n v="0"/>
  </r>
  <r>
    <d v="2025-11-04T00:00:00"/>
    <x v="4"/>
    <x v="22"/>
    <s v="ไม่พิมพ์"/>
    <n v="23"/>
    <n v="34"/>
    <s v="ขาว"/>
    <n v="0"/>
    <n v="68"/>
    <s v="±"/>
    <n v="5"/>
    <s v="ไม่"/>
    <s v="ไม่สวมถุงใน"/>
    <n v="0"/>
    <n v="0"/>
    <n v="0"/>
    <n v="0"/>
    <n v="0"/>
    <s v="500กระสอบ"/>
    <x v="26"/>
    <n v="10000"/>
    <n v="0"/>
    <n v="10000"/>
    <n v="0"/>
    <n v="0"/>
    <x v="13"/>
    <n v="9918.7000000000007"/>
    <n v="9918.7000000000007"/>
    <n v="0"/>
    <n v="0"/>
    <n v="0"/>
    <n v="0"/>
  </r>
  <r>
    <d v="2025-11-04T00:00:00"/>
    <x v="4"/>
    <x v="6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4"/>
    <n v="5000"/>
    <n v="0"/>
    <n v="5000"/>
    <n v="0"/>
    <n v="5250"/>
    <x v="13"/>
    <n v="5518.15"/>
    <n v="1627"/>
    <n v="3891.1499999999996"/>
    <n v="1627"/>
    <n v="3891.1499999999996"/>
    <s v="ห้ามเกิน-ขาดได้5%"/>
  </r>
  <r>
    <d v="2025-11-04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13"/>
    <n v="5518.15"/>
    <n v="0"/>
    <n v="5518.15"/>
    <n v="0"/>
    <n v="5518.15"/>
    <s v="ห้ามเกิน-ขาดได้5%"/>
  </r>
  <r>
    <d v="2025-11-04T00:00:00"/>
    <x v="4"/>
    <x v="6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13"/>
    <n v="5518.15"/>
    <n v="0"/>
    <n v="5518.15"/>
    <n v="0"/>
    <n v="5518.15"/>
    <s v="ห้ามเกิน-ขาดได้5%"/>
  </r>
  <r>
    <s v="ประมาณการ"/>
    <x v="0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13"/>
    <n v="29756.100000000002"/>
    <n v="0"/>
    <n v="29756.100000000002"/>
    <n v="0"/>
    <n v="0"/>
    <n v="0"/>
  </r>
  <r>
    <s v="ประมาณการ"/>
    <x v="0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8"/>
    <n v="30000"/>
    <n v="0"/>
    <n v="30000"/>
    <n v="0"/>
    <n v="31500"/>
    <x v="13"/>
    <n v="29756.100000000002"/>
    <n v="0"/>
    <n v="2975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115741.45000000001"/>
    <n v="41301.800000000003"/>
    <n v="74439.650000000009"/>
    <n v="1627"/>
    <n v="14927.449999999999"/>
    <s v="ระบุในSD"/>
  </r>
  <r>
    <d v="2025-10-14T00:00:00"/>
    <x v="77"/>
    <x v="25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045"/>
    <n v="0"/>
    <x v="14"/>
    <n v="0"/>
    <n v="0"/>
    <n v="0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n v="0"/>
  </r>
  <r>
    <d v="2025-10-14T00:00:00"/>
    <x v="78"/>
    <x v="25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350"/>
    <n v="0"/>
    <x v="15"/>
    <n v="0"/>
    <n v="0"/>
    <n v="0"/>
    <n v="0"/>
    <n v="0"/>
    <n v="0"/>
  </r>
  <r>
    <d v="2025-10-14T00:00:00"/>
    <x v="78"/>
    <x v="25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3000"/>
    <n v="0"/>
    <n v="3000"/>
    <n v="3200"/>
    <n v="0"/>
    <x v="15"/>
    <n v="0"/>
    <n v="0"/>
    <n v="0"/>
    <n v="0"/>
    <n v="0"/>
    <n v="0"/>
  </r>
  <r>
    <d v="2025-10-14T00:00:00"/>
    <x v="78"/>
    <x v="25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0"/>
    <n v="0"/>
    <x v="15"/>
    <n v="0"/>
    <n v="0"/>
    <n v="0"/>
    <n v="0"/>
    <n v="0"/>
    <n v="0"/>
  </r>
  <r>
    <d v="2025-11-03T00:00:00"/>
    <x v="79"/>
    <x v="25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10000"/>
    <n v="0"/>
    <n v="10000"/>
    <n v="0"/>
    <n v="10500"/>
    <x v="15"/>
    <n v="9918.7000000000007"/>
    <n v="8049"/>
    <n v="1869.7000000000007"/>
    <n v="0"/>
    <n v="0"/>
    <n v="0"/>
  </r>
  <r>
    <d v="2025-11-03T00:00:00"/>
    <x v="79"/>
    <x v="25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5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14878.050000000001"/>
    <n v="8049"/>
    <n v="6829.0500000000011"/>
    <n v="0"/>
    <n v="0"/>
    <s v="ระบุในSD"/>
  </r>
  <r>
    <d v="2025-10-23T00:00:00"/>
    <x v="80"/>
    <x v="26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2"/>
    <n v="10000"/>
    <n v="0"/>
    <n v="10000"/>
    <n v="10500"/>
    <n v="0"/>
    <x v="16"/>
    <n v="0"/>
    <n v="0"/>
    <n v="0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09.6946451199997"/>
    <n v="0"/>
    <n v="1709.6946451199997"/>
    <s v="400แบน"/>
    <x v="15"/>
    <n v="54000"/>
    <n v="1500"/>
    <n v="52500"/>
    <n v="11270"/>
    <n v="44866.5"/>
    <x v="17"/>
    <n v="48262.445385000006"/>
    <n v="7789"/>
    <n v="40473.44538500000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9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3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7225.5929232368635"/>
    <n v="0"/>
    <n v="7225.5929232368635"/>
    <s v="300แบน"/>
    <x v="0"/>
    <n v="221878"/>
    <n v="0"/>
    <n v="221878"/>
    <n v="0"/>
    <n v="232971.90000000002"/>
    <x v="17"/>
    <n v="238671.94582000002"/>
    <n v="0"/>
    <n v="238671.94582000002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461196.17120500002"/>
    <n v="7789"/>
    <n v="453407.17120500002"/>
    <n v="0"/>
    <n v="0"/>
    <s v="ระบุในSD"/>
  </r>
  <r>
    <d v="2025-11-03T00:00:00"/>
    <x v="4"/>
    <x v="2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มัด100"/>
    <x v="12"/>
    <n v="600"/>
    <n v="600"/>
    <n v="0"/>
    <n v="0"/>
    <n v="0"/>
    <x v="18"/>
    <n v="0"/>
    <n v="0"/>
    <n v="0"/>
    <n v="0"/>
    <n v="0"/>
    <n v="0"/>
  </r>
  <r>
    <d v="2025-10-28T00:00:00"/>
    <x v="82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6903"/>
    <n v="0"/>
    <n v="6903"/>
    <n v="0"/>
    <n v="0"/>
    <x v="18"/>
    <n v="7811.2277100000001"/>
    <n v="1900"/>
    <n v="5911.2277100000001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8"/>
    <n v="7811.2277100000001"/>
    <n v="1900"/>
    <n v="5911.2277100000001"/>
    <n v="0"/>
    <n v="0"/>
    <s v="ระบุในSD"/>
  </r>
  <r>
    <d v="2025-11-05T00:00:00"/>
    <x v="4"/>
    <x v="21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0"/>
    <x v="19"/>
    <n v="12433.3"/>
    <n v="3414"/>
    <n v="9019.2999999999993"/>
    <n v="0"/>
    <n v="0"/>
    <n v="0"/>
  </r>
  <r>
    <d v="2025-11-05T00:00:00"/>
    <x v="4"/>
    <x v="21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0"/>
    <n v="10000"/>
    <n v="0"/>
    <n v="10000"/>
    <n v="0"/>
    <n v="0"/>
    <x v="19"/>
    <n v="12433.3"/>
    <n v="0"/>
    <n v="12433.3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9"/>
    <n v="24866.6"/>
    <n v="3414"/>
    <n v="21452.6"/>
    <n v="0"/>
    <n v="0"/>
    <s v="ระบุในSD"/>
  </r>
  <r>
    <d v="2025-11-01T00:00:00"/>
    <x v="83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3"/>
    <n v="50000"/>
    <n v="4528"/>
    <n v="45472"/>
    <n v="0"/>
    <n v="47745.599999999999"/>
    <x v="20"/>
    <n v="53995.7264"/>
    <n v="23180"/>
    <n v="30815.7264"/>
    <n v="0"/>
    <n v="0"/>
    <n v="0"/>
  </r>
  <r>
    <s v="ประมาณการ"/>
    <x v="0"/>
    <x v="21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0771.176399999997"/>
    <n v="23180"/>
    <n v="37591.176399999997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7476E-6257-4197-9D05-0CBE5CA15086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6"/>
        <item x="0"/>
        <item x="45"/>
        <item x="49"/>
        <item x="4"/>
        <item x="81"/>
        <item x="44"/>
        <item x="69"/>
        <item x="43"/>
        <item x="48"/>
        <item x="42"/>
        <item x="75"/>
        <item x="41"/>
        <item x="74"/>
        <item x="32"/>
        <item x="33"/>
        <item x="28"/>
        <item x="22"/>
        <item x="35"/>
        <item x="70"/>
        <item x="71"/>
        <item x="72"/>
        <item x="14"/>
        <item x="47"/>
        <item x="29"/>
        <item x="46"/>
        <item x="73"/>
        <item x="7"/>
        <item x="19"/>
        <item x="50"/>
        <item x="2"/>
        <item x="3"/>
        <item x="8"/>
        <item x="9"/>
        <item x="10"/>
        <item x="34"/>
        <item x="17"/>
        <item x="18"/>
        <item x="16"/>
        <item x="40"/>
        <item x="20"/>
        <item x="24"/>
        <item x="27"/>
        <item x="30"/>
        <item x="31"/>
        <item x="38"/>
        <item x="39"/>
        <item x="51"/>
        <item x="77"/>
        <item x="78"/>
        <item x="80"/>
        <item x="5"/>
        <item x="6"/>
        <item x="11"/>
        <item x="12"/>
        <item x="13"/>
        <item x="15"/>
        <item x="21"/>
        <item x="23"/>
        <item x="25"/>
        <item x="26"/>
        <item x="36"/>
        <item x="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9"/>
        <item x="82"/>
        <item x="83"/>
        <item t="default"/>
      </items>
    </pivotField>
    <pivotField axis="axisPage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3"/>
        <item x="18"/>
        <item x="16"/>
        <item x="2"/>
        <item x="3"/>
        <item x="19"/>
        <item x="25"/>
        <item x="26"/>
        <item x="5"/>
        <item x="6"/>
        <item x="10"/>
        <item x="12"/>
        <item x="22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9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outline="0" fieldPosition="0">
        <references count="1">
          <reference field="4294967294" count="1" selected="0">
            <x v="3"/>
          </reference>
        </references>
      </pivotArea>
    </format>
    <format dxfId="61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60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59">
      <pivotArea outline="0" fieldPosition="0">
        <references count="2">
          <reference field="4294967294" count="1" selected="0">
            <x v="5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58">
      <pivotArea outline="0" fieldPosition="0">
        <references count="2">
          <reference field="4294967294" count="1" selected="0">
            <x v="5"/>
          </reference>
          <reference field="25" count="1" selected="0">
            <x v="5"/>
          </reference>
        </references>
      </pivotArea>
    </format>
    <format dxfId="57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0818-47F3-4DA6-8241-664638113E73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6"/>
        <item h="1" x="0"/>
        <item x="45"/>
        <item x="49"/>
        <item x="4"/>
        <item x="81"/>
        <item x="44"/>
        <item x="69"/>
        <item x="43"/>
        <item x="48"/>
        <item x="42"/>
        <item x="75"/>
        <item x="74"/>
        <item x="41"/>
        <item x="35"/>
        <item x="32"/>
        <item x="33"/>
        <item x="28"/>
        <item x="22"/>
        <item x="70"/>
        <item x="71"/>
        <item x="72"/>
        <item x="14"/>
        <item x="47"/>
        <item x="29"/>
        <item x="46"/>
        <item x="73"/>
        <item x="7"/>
        <item x="19"/>
        <item x="50"/>
        <item x="3"/>
        <item x="40"/>
        <item x="18"/>
        <item x="20"/>
        <item x="8"/>
        <item x="38"/>
        <item x="27"/>
        <item x="39"/>
        <item x="30"/>
        <item x="31"/>
        <item x="77"/>
        <item x="78"/>
        <item x="2"/>
        <item x="9"/>
        <item x="10"/>
        <item x="34"/>
        <item x="17"/>
        <item x="16"/>
        <item x="24"/>
        <item x="51"/>
        <item x="80"/>
        <item x="5"/>
        <item x="6"/>
        <item x="11"/>
        <item x="12"/>
        <item x="13"/>
        <item x="15"/>
        <item x="21"/>
        <item x="23"/>
        <item x="25"/>
        <item x="26"/>
        <item x="36"/>
        <item x="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9"/>
        <item x="82"/>
        <item x="83"/>
        <item t="default"/>
      </items>
    </pivotField>
    <pivotField axis="axisPage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8"/>
        <item x="13"/>
        <item x="3"/>
        <item x="19"/>
        <item x="25"/>
        <item x="2"/>
        <item x="16"/>
        <item x="26"/>
        <item x="5"/>
        <item x="6"/>
        <item x="10"/>
        <item x="12"/>
        <item x="22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9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8"/>
            <x v="9"/>
            <x v="11"/>
            <x v="14"/>
            <x v="15"/>
          </reference>
        </references>
      </pivotArea>
    </format>
    <format dxfId="50">
      <pivotArea outline="0" fieldPosition="0">
        <references count="2">
          <reference field="4294967294" count="1" selected="0">
            <x v="2"/>
          </reference>
          <reference field="25" count="2" selected="0"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21805-D222-460E-A960-23AA3B528C1E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h="1" x="76"/>
        <item x="0"/>
        <item h="1" x="45"/>
        <item h="1" x="49"/>
        <item h="1" x="4"/>
        <item h="1" x="81"/>
        <item h="1" x="44"/>
        <item h="1" x="69"/>
        <item h="1" x="43"/>
        <item h="1" x="48"/>
        <item h="1" x="42"/>
        <item h="1" x="75"/>
        <item h="1" x="41"/>
        <item h="1" x="74"/>
        <item h="1" x="32"/>
        <item h="1" x="33"/>
        <item h="1" x="28"/>
        <item h="1" x="22"/>
        <item h="1" x="35"/>
        <item h="1" x="70"/>
        <item h="1" x="71"/>
        <item h="1" x="72"/>
        <item h="1" x="14"/>
        <item h="1" x="7"/>
        <item h="1" x="47"/>
        <item h="1" x="29"/>
        <item h="1" x="19"/>
        <item h="1" x="46"/>
        <item h="1" x="50"/>
        <item h="1" x="73"/>
        <item h="1" x="3"/>
        <item h="1" x="40"/>
        <item h="1" x="18"/>
        <item h="1" x="20"/>
        <item h="1" x="2"/>
        <item h="1" x="5"/>
        <item h="1" x="6"/>
        <item h="1" x="8"/>
        <item h="1" x="9"/>
        <item h="1" x="10"/>
        <item h="1" x="11"/>
        <item h="1" x="12"/>
        <item h="1" x="13"/>
        <item h="1" x="15"/>
        <item h="1" x="16"/>
        <item h="1" x="17"/>
        <item h="1" x="21"/>
        <item h="1" x="23"/>
        <item h="1" x="24"/>
        <item h="1" x="25"/>
        <item h="1" x="26"/>
        <item h="1" x="27"/>
        <item h="1" x="30"/>
        <item h="1" x="31"/>
        <item h="1" x="34"/>
        <item h="1" x="36"/>
        <item h="1" x="37"/>
        <item h="1" x="38"/>
        <item h="1" x="39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77"/>
        <item h="1" x="78"/>
        <item h="1" x="79"/>
        <item h="1" x="80"/>
        <item h="1" x="82"/>
        <item h="1" x="83"/>
        <item t="default"/>
      </items>
    </pivotField>
    <pivotField axis="axisRow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8"/>
        <item x="13"/>
        <item x="28"/>
        <item x="16"/>
        <item x="3"/>
        <item x="2"/>
        <item x="5"/>
        <item x="6"/>
        <item x="10"/>
        <item x="12"/>
        <item x="19"/>
        <item x="22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9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r="1">
      <x v="15"/>
    </i>
    <i t="default">
      <x v="5"/>
    </i>
    <i>
      <x v="8"/>
      <x v="6"/>
    </i>
    <i t="default">
      <x v="8"/>
    </i>
    <i>
      <x v="9"/>
      <x v="6"/>
    </i>
    <i t="default">
      <x v="9"/>
    </i>
    <i>
      <x v="15"/>
      <x v="11"/>
    </i>
    <i r="1">
      <x v="12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5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" count="1">
            <x v="11"/>
          </reference>
        </references>
      </pivotArea>
    </format>
    <format dxfId="38">
      <pivotArea outline="0" fieldPosition="0">
        <references count="2">
          <reference field="2" count="1" selected="0">
            <x v="11"/>
          </reference>
          <reference field="25" count="1" selected="0">
            <x v="15"/>
          </reference>
        </references>
      </pivotArea>
    </format>
    <format dxfId="37">
      <pivotArea dataOnly="0" labelOnly="1" outline="0" fieldPosition="0">
        <references count="1">
          <reference field="25" count="1">
            <x v="15"/>
          </reference>
        </references>
      </pivotArea>
    </format>
    <format dxfId="36">
      <pivotArea dataOnly="0" labelOnly="1" outline="0" fieldPosition="0">
        <references count="2">
          <reference field="2" count="1">
            <x v="11"/>
          </reference>
          <reference field="25" count="1" selected="0">
            <x v="15"/>
          </reference>
        </references>
      </pivotArea>
    </format>
    <format dxfId="35">
      <pivotArea dataOnly="0" labelOnly="1" outline="0" fieldPosition="0">
        <references count="1">
          <reference field="25" count="1">
            <x v="11"/>
          </reference>
        </references>
      </pivotArea>
    </format>
    <format dxfId="34">
      <pivotArea dataOnly="0" labelOnly="1" outline="0" fieldPosition="0">
        <references count="1">
          <reference field="25" count="1">
            <x v="9"/>
          </reference>
        </references>
      </pivotArea>
    </format>
    <format dxfId="33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9"/>
          </reference>
        </references>
      </pivotArea>
    </format>
    <format dxfId="32">
      <pivotArea dataOnly="0" labelOnly="1" outline="0" fieldPosition="0">
        <references count="1">
          <reference field="25" count="1">
            <x v="5"/>
          </reference>
        </references>
      </pivotArea>
    </format>
    <format dxfId="31">
      <pivotArea dataOnly="0" labelOnly="1" outline="0" fieldPosition="0">
        <references count="1">
          <reference field="25" count="1">
            <x v="3"/>
          </reference>
        </references>
      </pivotArea>
    </format>
    <format dxfId="30">
      <pivotArea dataOnly="0" labelOnly="1" outline="0" fieldPosition="0">
        <references count="2">
          <reference field="2" count="1">
            <x v="1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A411B-E766-48B9-8DC7-EA8054D291A7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6"/>
        <item x="0"/>
        <item x="45"/>
        <item x="49"/>
        <item x="4"/>
        <item x="81"/>
        <item x="44"/>
        <item x="69"/>
        <item x="43"/>
        <item x="42"/>
        <item x="48"/>
        <item x="75"/>
        <item x="74"/>
        <item x="41"/>
        <item x="3"/>
        <item x="7"/>
        <item x="14"/>
        <item x="22"/>
        <item x="40"/>
        <item x="32"/>
        <item x="33"/>
        <item x="18"/>
        <item x="19"/>
        <item x="46"/>
        <item x="35"/>
        <item x="29"/>
        <item x="20"/>
        <item x="28"/>
        <item x="47"/>
        <item x="50"/>
        <item x="70"/>
        <item x="71"/>
        <item x="72"/>
        <item x="73"/>
        <item x="8"/>
        <item x="39"/>
        <item x="30"/>
        <item x="38"/>
        <item x="27"/>
        <item x="31"/>
        <item x="77"/>
        <item x="78"/>
        <item h="1" x="2"/>
        <item h="1" x="5"/>
        <item h="1" x="6"/>
        <item h="1" x="9"/>
        <item h="1" x="10"/>
        <item h="1" x="11"/>
        <item h="1" x="12"/>
        <item h="1" x="13"/>
        <item h="1" x="15"/>
        <item h="1" x="16"/>
        <item h="1" x="17"/>
        <item h="1" x="21"/>
        <item h="1" x="23"/>
        <item h="1" x="24"/>
        <item h="1" x="25"/>
        <item h="1" x="26"/>
        <item h="1" x="34"/>
        <item h="1" x="36"/>
        <item h="1" x="37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79"/>
        <item h="1" x="80"/>
        <item h="1" x="82"/>
        <item h="1" x="83"/>
        <item t="default"/>
      </items>
    </pivotField>
    <pivotField axis="axisRow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18"/>
        <item x="9"/>
        <item x="13"/>
        <item x="3"/>
        <item x="19"/>
        <item x="6"/>
        <item x="25"/>
        <item x="2"/>
        <item x="5"/>
        <item x="10"/>
        <item x="12"/>
        <item x="16"/>
        <item x="22"/>
        <item x="26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9">
        <item x="0"/>
        <item h="1" x="25"/>
        <item h="1" x="12"/>
        <item h="1" x="2"/>
        <item h="1" x="6"/>
        <item h="1" x="13"/>
        <item h="1" x="14"/>
        <item h="1" x="26"/>
        <item h="1" x="9"/>
        <item h="1" x="15"/>
        <item h="1" x="10"/>
        <item h="1" x="16"/>
        <item h="1" x="11"/>
        <item h="1" x="17"/>
        <item h="1" x="7"/>
        <item h="1" x="18"/>
        <item h="1" x="19"/>
        <item h="1" x="20"/>
        <item h="1" x="21"/>
        <item h="1" x="22"/>
        <item h="1" x="23"/>
        <item h="1" x="3"/>
        <item h="1" x="24"/>
        <item h="1" x="8"/>
        <item h="1" x="4"/>
        <item h="1" x="27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4">
    <i>
      <x/>
      <x v="1"/>
    </i>
    <i t="default">
      <x/>
    </i>
    <i>
      <x v="3"/>
      <x v="1"/>
    </i>
    <i t="default">
      <x v="3"/>
    </i>
    <i>
      <x v="4"/>
      <x v="6"/>
    </i>
    <i t="default">
      <x v="4"/>
    </i>
    <i>
      <x v="9"/>
      <x v="3"/>
    </i>
    <i r="1">
      <x v="6"/>
    </i>
    <i r="1">
      <x v="7"/>
    </i>
    <i r="1">
      <x v="8"/>
    </i>
    <i r="1">
      <x v="17"/>
    </i>
    <i t="default">
      <x v="9"/>
    </i>
    <i>
      <x v="10"/>
      <x v="17"/>
    </i>
    <i t="default">
      <x v="10"/>
    </i>
    <i>
      <x v="11"/>
      <x v="2"/>
    </i>
    <i r="1">
      <x v="7"/>
    </i>
    <i r="1">
      <x v="8"/>
    </i>
    <i r="1">
      <x v="9"/>
    </i>
    <i t="default">
      <x v="11"/>
    </i>
    <i>
      <x v="14"/>
      <x v="4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B0D9B-B039-480A-818B-0A3AD84E22F6}" name="PivotTable2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x="1"/>
        <item x="76"/>
        <item x="0"/>
        <item x="45"/>
        <item x="49"/>
        <item x="4"/>
        <item x="81"/>
        <item x="44"/>
        <item x="69"/>
        <item x="43"/>
        <item x="42"/>
        <item x="48"/>
        <item x="75"/>
        <item x="74"/>
        <item x="41"/>
        <item x="35"/>
        <item x="14"/>
        <item x="22"/>
        <item x="32"/>
        <item x="33"/>
        <item x="28"/>
        <item x="70"/>
        <item x="71"/>
        <item x="72"/>
        <item x="47"/>
        <item x="46"/>
        <item x="29"/>
        <item x="73"/>
        <item x="7"/>
        <item x="19"/>
        <item x="50"/>
        <item x="3"/>
        <item x="40"/>
        <item x="18"/>
        <item x="20"/>
        <item x="8"/>
        <item x="39"/>
        <item x="30"/>
        <item x="38"/>
        <item x="27"/>
        <item x="31"/>
        <item x="77"/>
        <item x="78"/>
        <item x="2"/>
        <item x="9"/>
        <item x="10"/>
        <item x="34"/>
        <item x="17"/>
        <item x="16"/>
        <item x="24"/>
        <item x="51"/>
        <item x="80"/>
        <item x="5"/>
        <item x="6"/>
        <item x="11"/>
        <item x="12"/>
        <item x="13"/>
        <item x="15"/>
        <item x="21"/>
        <item x="23"/>
        <item x="25"/>
        <item x="26"/>
        <item x="36"/>
        <item x="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9"/>
        <item x="82"/>
        <item x="83"/>
        <item t="default"/>
      </items>
    </pivotField>
    <pivotField axis="axisPage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18"/>
        <item x="9"/>
        <item x="13"/>
        <item x="3"/>
        <item x="19"/>
        <item x="25"/>
        <item x="2"/>
        <item x="16"/>
        <item x="26"/>
        <item x="5"/>
        <item x="6"/>
        <item x="10"/>
        <item x="12"/>
        <item x="22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9">
        <item x="0"/>
        <item h="1" x="25"/>
        <item h="1" x="12"/>
        <item h="1" x="2"/>
        <item h="1" x="6"/>
        <item h="1" x="13"/>
        <item h="1" x="14"/>
        <item h="1" x="26"/>
        <item h="1" x="9"/>
        <item h="1" x="15"/>
        <item h="1" x="10"/>
        <item h="1" x="16"/>
        <item h="1" x="11"/>
        <item h="1" x="17"/>
        <item h="1" x="7"/>
        <item h="1" x="18"/>
        <item h="1" x="19"/>
        <item h="1" x="20"/>
        <item h="1" x="21"/>
        <item h="1" x="22"/>
        <item h="1" x="23"/>
        <item h="1" x="3"/>
        <item h="1" x="24"/>
        <item h="1" x="8"/>
        <item h="1" x="4"/>
        <item h="1" x="27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9">
    <i>
      <x/>
    </i>
    <i>
      <x v="3"/>
    </i>
    <i>
      <x v="4"/>
    </i>
    <i>
      <x v="9"/>
    </i>
    <i>
      <x v="10"/>
    </i>
    <i>
      <x v="11"/>
    </i>
    <i>
      <x v="14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94" t="s">
        <v>52</v>
      </c>
      <c r="F3" s="94"/>
      <c r="G3" s="95">
        <v>9.25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92" t="s">
        <v>46</v>
      </c>
      <c r="AA4" s="93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5000</v>
      </c>
      <c r="W9" s="10">
        <f>[2]หน้าผ้า!AL18</f>
        <v>0</v>
      </c>
      <c r="X9" s="10">
        <f>[2]หน้าผ้า!AM18</f>
        <v>5370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 t="str">
        <f>[2]หน้าผ้า!DN18</f>
        <v>รอแจ้ง</v>
      </c>
      <c r="AK9" s="3">
        <f>[2]หน้าผ้า!DQ18</f>
        <v>0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รอเก็บลบสีผสม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ผ้าขาว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45950</v>
      </c>
      <c r="B13" s="14" t="str">
        <f>[2]หน้าผ้า!B22</f>
        <v>MK68-001247</v>
      </c>
      <c r="C13" s="9" t="str">
        <f>[2]หน้าผ้า!E22</f>
        <v>บจก.ฟาเธอร์ส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45968</v>
      </c>
      <c r="U13" s="11">
        <f>[2]หน้าผ้า!AA22</f>
        <v>5000</v>
      </c>
      <c r="V13" s="10">
        <f>[2]หน้าผ้า!AJ22</f>
        <v>5000</v>
      </c>
      <c r="W13" s="10">
        <f>[2]หน้าผ้า!AL22</f>
        <v>0</v>
      </c>
      <c r="X13" s="10">
        <f>[2]หน้าผ้า!AM22</f>
        <v>5400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45968</v>
      </c>
      <c r="AK13" s="3">
        <f>[2]หน้าผ้า!DQ22</f>
        <v>0</v>
      </c>
      <c r="AL13" s="3">
        <f>[2]หน้าผ้า!DR22</f>
        <v>45958</v>
      </c>
      <c r="AM13" s="3">
        <f>[2]หน้าผ้า!DS22</f>
        <v>45965</v>
      </c>
      <c r="AN13" s="3">
        <f>[2]หน้าผ้า!DT22</f>
        <v>45966</v>
      </c>
      <c r="AO13" s="3">
        <f>[2]หน้าผ้า!DU22</f>
        <v>45966</v>
      </c>
      <c r="AP13" s="3">
        <f>[2]หน้าผ้า!DP22</f>
        <v>45963</v>
      </c>
      <c r="AQ13" s="3">
        <f>[2]หน้าผ้า!DW22</f>
        <v>45967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 t="str">
        <f>[2]หน้าผ้า!AG22</f>
        <v>รอส่ง ลูกค้ารับเอง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รถไฟฟ้าปูนขาวเย็น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45968</v>
      </c>
      <c r="U14" s="11">
        <f>[2]หน้าผ้า!AA23</f>
        <v>20000</v>
      </c>
      <c r="V14" s="10">
        <f>[2]หน้าผ้า!AJ23</f>
        <v>20057</v>
      </c>
      <c r="W14" s="10">
        <f>[2]หน้าผ้า!AL23</f>
        <v>0</v>
      </c>
      <c r="X14" s="10">
        <f>[2]หน้าผ้า!AM23</f>
        <v>20800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45968</v>
      </c>
      <c r="AK14" s="3">
        <f>[2]หน้าผ้า!DQ23</f>
        <v>0</v>
      </c>
      <c r="AL14" s="3">
        <f>[2]หน้าผ้า!DR23</f>
        <v>45958</v>
      </c>
      <c r="AM14" s="3">
        <f>[2]หน้าผ้า!DS23</f>
        <v>45965</v>
      </c>
      <c r="AN14" s="3">
        <f>[2]หน้าผ้า!DT23</f>
        <v>45966</v>
      </c>
      <c r="AO14" s="3">
        <f>[2]หน้าผ้า!DU23</f>
        <v>45966</v>
      </c>
      <c r="AP14" s="3">
        <f>[2]หน้าผ้า!DP23</f>
        <v>45963</v>
      </c>
      <c r="AQ14" s="3">
        <f>[2]หน้าผ้า!DW23</f>
        <v>45967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 t="str">
        <f>[2]หน้าผ้า!AG23</f>
        <v>รอส่ง ลูกค้ารับเอง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ไม่พิมพ์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 t="str">
        <f>[2]หน้าผ้า!Z24</f>
        <v>500กระสอบ</v>
      </c>
      <c r="T15" s="12">
        <f>[2]หน้าผ้า!X24</f>
        <v>45968</v>
      </c>
      <c r="U15" s="11">
        <f>[2]หน้าผ้า!AA24</f>
        <v>3000</v>
      </c>
      <c r="V15" s="10">
        <f>[2]หน้าผ้า!AJ24</f>
        <v>3064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0</v>
      </c>
      <c r="AB15" s="8">
        <f>[2]หน้าผ้า!AR24</f>
        <v>0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45968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45964</v>
      </c>
      <c r="AP15" s="3">
        <f>[2]หน้าผ้า!DP24</f>
        <v>45963</v>
      </c>
      <c r="AQ15" s="3">
        <f>[2]หน้าผ้า!DW24</f>
        <v>45965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ตัด</v>
      </c>
      <c r="AX15" s="2">
        <f>[2]หน้าผ้า!ED24</f>
        <v>0</v>
      </c>
      <c r="AY15" s="2" t="str">
        <f>[2]หน้าผ้า!AG24</f>
        <v>รอส่ง ลูกค้ารับเอง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1453.1170937599998</v>
      </c>
      <c r="Q16" s="10">
        <f>[2]หน้าผ้า!AC25</f>
        <v>0</v>
      </c>
      <c r="R16" s="10">
        <f>[2]หน้าผ้า!AD25</f>
        <v>1453.1170937599998</v>
      </c>
      <c r="S16" s="9" t="str">
        <f>[2]หน้าผ้า!Z25</f>
        <v>500กระสอบแบน</v>
      </c>
      <c r="T16" s="12">
        <f>[2]หน้าผ้า!X25</f>
        <v>45989</v>
      </c>
      <c r="U16" s="11">
        <f>[2]หน้าผ้า!AA25</f>
        <v>100000</v>
      </c>
      <c r="V16" s="10">
        <f>[2]หน้าผ้า!AJ25</f>
        <v>0</v>
      </c>
      <c r="W16" s="10">
        <f>[2]หน้าผ้า!AL25</f>
        <v>100000</v>
      </c>
      <c r="X16" s="10">
        <f>[2]หน้าผ้า!AM25</f>
        <v>0</v>
      </c>
      <c r="Y16" s="10">
        <f>[2]หน้าผ้า!AN25</f>
        <v>105000</v>
      </c>
      <c r="Z16" s="9" t="str">
        <f>[2]หน้าผ้า!AO25</f>
        <v>WSWT1825800</v>
      </c>
      <c r="AA16" s="8">
        <f>[2]หน้าผ้า!AQ25</f>
        <v>82423</v>
      </c>
      <c r="AB16" s="8">
        <f>[2]หน้าผ้า!AR25</f>
        <v>49747</v>
      </c>
      <c r="AC16" s="8">
        <f>[2]หน้าผ้า!AS25</f>
        <v>32676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45989</v>
      </c>
      <c r="AK16" s="3">
        <f>[2]หน้าผ้า!DQ25</f>
        <v>0</v>
      </c>
      <c r="AL16" s="3">
        <f>[2]หน้าผ้า!DR25</f>
        <v>45979</v>
      </c>
      <c r="AM16" s="3">
        <f>[2]หน้าผ้า!DS25</f>
        <v>45986</v>
      </c>
      <c r="AN16" s="3">
        <f>[2]หน้าผ้า!DT25</f>
        <v>45987</v>
      </c>
      <c r="AO16" s="3">
        <f>[2]หน้าผ้า!DU25</f>
        <v>45987</v>
      </c>
      <c r="AP16" s="3">
        <f>[2]หน้าผ้า!DP25</f>
        <v>45984</v>
      </c>
      <c r="AQ16" s="3">
        <f>[2]หน้าผ้า!DW25</f>
        <v>45988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2248.1088000000004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82423</v>
      </c>
      <c r="AB17" s="8">
        <f>[2]หน้าผ้า!AR26</f>
        <v>49747</v>
      </c>
      <c r="AC17" s="8">
        <f>[2]หน้าผ้า!AS26</f>
        <v>32676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 t="str">
        <f>[2]หน้าผ้า!B27</f>
        <v>ใบรับคำสั่งซื้อ</v>
      </c>
      <c r="C18" s="9" t="str">
        <f>[2]หน้าผ้า!E27</f>
        <v>บจก.2 เอ็ม อโกร</v>
      </c>
      <c r="D18" s="13" t="str">
        <f>[2]หน้าผ้า!F27</f>
        <v>พระเอกในดวงใจ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>
        <f>[2]หน้าผ้า!T27</f>
        <v>19</v>
      </c>
      <c r="N18" s="9">
        <f>[2]หน้าผ้า!U27</f>
        <v>33</v>
      </c>
      <c r="O18" s="9">
        <f>[2]หน้าผ้า!V27</f>
        <v>70</v>
      </c>
      <c r="P18" s="10">
        <f>[2]หน้าผ้า!AB27</f>
        <v>135.35082607199999</v>
      </c>
      <c r="Q18" s="10">
        <f>[2]หน้าผ้า!AC27</f>
        <v>0</v>
      </c>
      <c r="R18" s="10">
        <f>[2]หน้าผ้า!AD27</f>
        <v>135.35082607199999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0</v>
      </c>
      <c r="Y18" s="10">
        <f>[2]หน้าผ้า!AN27</f>
        <v>5250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0</v>
      </c>
      <c r="AC18" s="8">
        <f>[2]หน้าผ้า!AS27</f>
        <v>4400.55</v>
      </c>
      <c r="AD18" s="8">
        <f>[2]หน้าผ้า!AT27</f>
        <v>0</v>
      </c>
      <c r="AE18" s="8">
        <f>[2]หน้าผ้า!AU27</f>
        <v>4400.55</v>
      </c>
      <c r="AF18" s="8">
        <f>[2]หน้าผ้า!AI27</f>
        <v>0</v>
      </c>
      <c r="AG18" s="1" t="str">
        <f>[3]หน้าผ้า!DC30</f>
        <v>พร้อมส่ง</v>
      </c>
      <c r="AH18" s="1">
        <f>[2]หน้าผ้า!DL27</f>
        <v>0</v>
      </c>
      <c r="AI18" s="1">
        <f>[2]หน้าผ้า!DM27</f>
        <v>0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281.63520000000005</v>
      </c>
    </row>
    <row r="19" spans="1:56" ht="27.75" customHeight="1" x14ac:dyDescent="0.45">
      <c r="A19" s="3">
        <f>[2]หน้าผ้า!C28</f>
        <v>45965</v>
      </c>
      <c r="B19" s="14" t="str">
        <f>[2]หน้าผ้า!B28</f>
        <v>ใบรับคำสั่งซื้อ</v>
      </c>
      <c r="C19" s="9" t="str">
        <f>[2]หน้าผ้า!E28</f>
        <v>บจก.ซิเบลโก้(บางเลน)</v>
      </c>
      <c r="D19" s="13" t="str">
        <f>[2]หน้าผ้า!F28</f>
        <v>FELDSPAR K200BL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500กระสอบแบนเต็มใบ</v>
      </c>
      <c r="T19" s="12">
        <f>[2]หน้าผ้า!X28</f>
        <v>45994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0</v>
      </c>
      <c r="AC19" s="8">
        <f>[2]หน้าผ้า!AS28</f>
        <v>4400.55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ห้ามเกิน-ขาดได้5%</v>
      </c>
      <c r="AG19" s="1" t="str">
        <f>[3]หน้าผ้า!DC31</f>
        <v>พิมพ์ไม่ครบ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45994</v>
      </c>
      <c r="AK19" s="3">
        <f>[2]หน้าผ้า!DQ28</f>
        <v>45990</v>
      </c>
      <c r="AL19" s="3">
        <f>[2]หน้าผ้า!DR28</f>
        <v>45983</v>
      </c>
      <c r="AM19" s="3">
        <f>[2]หน้าผ้า!DS28</f>
        <v>45991</v>
      </c>
      <c r="AN19" s="3">
        <f>[2]หน้าผ้า!DT28</f>
        <v>45992</v>
      </c>
      <c r="AO19" s="3">
        <f>[2]หน้าผ้า!DU28</f>
        <v>45993</v>
      </c>
      <c r="AP19" s="3">
        <f>[2]หน้าผ้า!DP28</f>
        <v>45989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281.63520000000005</v>
      </c>
    </row>
    <row r="20" spans="1:56" ht="27.75" customHeight="1" x14ac:dyDescent="0.45">
      <c r="A20" s="3">
        <f>[2]หน้าผ้า!C29</f>
        <v>45965</v>
      </c>
      <c r="B20" s="14" t="str">
        <f>[2]หน้าผ้า!B29</f>
        <v>ใบรับคำสั่งซื้อ</v>
      </c>
      <c r="C20" s="9" t="str">
        <f>[2]หน้าผ้า!E29</f>
        <v>บจก.ซิเบลโก้(บางเลน)</v>
      </c>
      <c r="D20" s="13" t="str">
        <f>[2]หน้าผ้า!F29</f>
        <v>PORTARYTE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500กระสอบแบนเต็มใบ</v>
      </c>
      <c r="T20" s="12">
        <f>[2]หน้าผ้า!X29</f>
        <v>46027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 t="str">
        <f>[2]หน้าผ้า!AI29</f>
        <v>ห้ามเกิน-ขาดได้5%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46027</v>
      </c>
      <c r="AK20" s="3">
        <f>[2]หน้าผ้า!DQ29</f>
        <v>46023</v>
      </c>
      <c r="AL20" s="3">
        <f>[2]หน้าผ้า!DR29</f>
        <v>46016</v>
      </c>
      <c r="AM20" s="3">
        <f>[2]หน้าผ้า!DS29</f>
        <v>46024</v>
      </c>
      <c r="AN20" s="3">
        <f>[2]หน้าผ้า!DT29</f>
        <v>46025</v>
      </c>
      <c r="AO20" s="3">
        <f>[2]หน้าผ้า!DU29</f>
        <v>46026</v>
      </c>
      <c r="AP20" s="3">
        <f>[2]หน้าผ้า!DP29</f>
        <v>46022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8801.1</v>
      </c>
      <c r="AB21" s="8">
        <f>[2]หน้าผ้า!AR30</f>
        <v>0</v>
      </c>
      <c r="AC21" s="8">
        <f>[2]หน้าผ้า!AS30</f>
        <v>8801.1</v>
      </c>
      <c r="AD21" s="8">
        <f>[2]หน้าผ้า!AT30</f>
        <v>0</v>
      </c>
      <c r="AE21" s="8">
        <f>[2]หน้าผ้า!AU30</f>
        <v>8801.1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45952</v>
      </c>
      <c r="B22" s="14" t="str">
        <f>[2]หน้าผ้า!B31</f>
        <v>MK68-001268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45969</v>
      </c>
      <c r="U22" s="11">
        <f>[2]หน้าผ้า!AA31</f>
        <v>50000</v>
      </c>
      <c r="V22" s="10">
        <f>[2]หน้าผ้า!AJ31</f>
        <v>2563</v>
      </c>
      <c r="W22" s="10">
        <f>[2]หน้าผ้า!AL31</f>
        <v>47437</v>
      </c>
      <c r="X22" s="10">
        <f>[2]หน้าผ้า!AM31</f>
        <v>40465</v>
      </c>
      <c r="Y22" s="10">
        <f>[2]หน้าผ้า!AN31</f>
        <v>10011.75</v>
      </c>
      <c r="Z22" s="9" t="str">
        <f>[2]หน้าผ้า!AO31</f>
        <v>WSWT1925800</v>
      </c>
      <c r="AA22" s="8">
        <f>[2]หน้าผ้า!AQ31</f>
        <v>8811.4412924999997</v>
      </c>
      <c r="AB22" s="8">
        <f>[2]หน้าผ้า!AR31</f>
        <v>8811.4412924999997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45969</v>
      </c>
      <c r="AK22" s="3">
        <f>[2]หน้าผ้า!DQ31</f>
        <v>0</v>
      </c>
      <c r="AL22" s="3">
        <f>[2]หน้าผ้า!DR31</f>
        <v>45960</v>
      </c>
      <c r="AM22" s="3">
        <f>[2]หน้าผ้า!DS31</f>
        <v>45967</v>
      </c>
      <c r="AN22" s="3">
        <f>[2]หน้าผ้า!DT31</f>
        <v>45968</v>
      </c>
      <c r="AO22" s="3">
        <f>[2]หน้าผ้า!DU31</f>
        <v>45968</v>
      </c>
      <c r="AP22" s="3">
        <f>[2]หน้าผ้า!DP31</f>
        <v>45964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 t="str">
        <f>[2]หน้าผ้า!AG31</f>
        <v>จาก12/11 มา7/11เย็น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45952</v>
      </c>
      <c r="B23" s="14" t="str">
        <f>[2]หน้าผ้า!B32</f>
        <v>MK68-001269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45969</v>
      </c>
      <c r="U23" s="11">
        <f>[2]หน้าผ้า!AA32</f>
        <v>20000</v>
      </c>
      <c r="V23" s="10">
        <f>[2]หน้าผ้า!AJ32</f>
        <v>4519</v>
      </c>
      <c r="W23" s="10">
        <f>[2]หน้าผ้า!AL32</f>
        <v>15481</v>
      </c>
      <c r="X23" s="10">
        <f>[2]หน้าผ้า!AM32</f>
        <v>0</v>
      </c>
      <c r="Y23" s="10">
        <f>[2]หน้าผ้า!AN32</f>
        <v>16255.050000000001</v>
      </c>
      <c r="Z23" s="9" t="str">
        <f>[2]หน้าผ้า!AO32</f>
        <v>WSWT1925800</v>
      </c>
      <c r="AA23" s="8">
        <f>[2]หน้าผ้า!AQ32</f>
        <v>13624.982910000001</v>
      </c>
      <c r="AB23" s="8">
        <f>[2]หน้าผ้า!AR32</f>
        <v>13624.982910000001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รอแบบ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45969</v>
      </c>
      <c r="AK23" s="3">
        <f>[2]หน้าผ้า!DQ32</f>
        <v>0</v>
      </c>
      <c r="AL23" s="3">
        <f>[2]หน้าผ้า!DR32</f>
        <v>45960</v>
      </c>
      <c r="AM23" s="3">
        <f>[2]หน้าผ้า!DS32</f>
        <v>45967</v>
      </c>
      <c r="AN23" s="3">
        <f>[2]หน้าผ้า!DT32</f>
        <v>45968</v>
      </c>
      <c r="AO23" s="3">
        <f>[2]หน้าผ้า!DU32</f>
        <v>45968</v>
      </c>
      <c r="AP23" s="3">
        <f>[2]หน้าผ้า!DP32</f>
        <v>45964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 t="str">
        <f>[2]หน้าผ้า!AG32</f>
        <v>จาก12/11 มา7/11เย็น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45952</v>
      </c>
      <c r="B24" s="14" t="str">
        <f>[2]หน้าผ้า!B33</f>
        <v>MK68-001269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45980</v>
      </c>
      <c r="U24" s="11">
        <f>[2]หน้าผ้า!AA33</f>
        <v>40000</v>
      </c>
      <c r="V24" s="10">
        <f>[2]หน้าผ้า!AJ33</f>
        <v>0</v>
      </c>
      <c r="W24" s="10">
        <f>[2]หน้าผ้า!AL33</f>
        <v>40000</v>
      </c>
      <c r="X24" s="10">
        <f>[2]หน้าผ้า!AM33</f>
        <v>0</v>
      </c>
      <c r="Y24" s="10">
        <f>[2]หน้าผ้า!AN33</f>
        <v>42000</v>
      </c>
      <c r="Z24" s="9" t="str">
        <f>[2]หน้าผ้า!AO33</f>
        <v>WSWT1925800</v>
      </c>
      <c r="AA24" s="8">
        <f>[2]หน้าผ้า!AQ33</f>
        <v>35204.400000000001</v>
      </c>
      <c r="AB24" s="8">
        <f>[2]หน้าผ้า!AR33</f>
        <v>5223</v>
      </c>
      <c r="AC24" s="8">
        <f>[2]หน้าผ้า!AS33</f>
        <v>29981.4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45980</v>
      </c>
      <c r="AK24" s="3">
        <f>[2]หน้าผ้า!DQ33</f>
        <v>0</v>
      </c>
      <c r="AL24" s="3">
        <f>[2]หน้าผ้า!DR33</f>
        <v>45971</v>
      </c>
      <c r="AM24" s="3">
        <f>[2]หน้าผ้า!DS33</f>
        <v>45978</v>
      </c>
      <c r="AN24" s="3">
        <f>[2]หน้าผ้า!DT33</f>
        <v>45979</v>
      </c>
      <c r="AO24" s="3">
        <f>[2]หน้าผ้า!DU33</f>
        <v>45979</v>
      </c>
      <c r="AP24" s="3">
        <f>[2]หน้าผ้า!DP33</f>
        <v>45975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2177.3158933333334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341.36903080895991</v>
      </c>
      <c r="Q25" s="10">
        <f>[2]หน้าผ้า!AC34</f>
        <v>0</v>
      </c>
      <c r="R25" s="10">
        <f>[2]หน้าผ้า!AD34</f>
        <v>341.36903080895991</v>
      </c>
      <c r="S25" s="9" t="str">
        <f>[2]หน้าผ้า!Z34</f>
        <v>500กระสอบแบน</v>
      </c>
      <c r="T25" s="12">
        <f>[2]หน้าผ้า!X34</f>
        <v>45991</v>
      </c>
      <c r="U25" s="11">
        <f>[2]หน้าผ้า!AA34</f>
        <v>20000</v>
      </c>
      <c r="V25" s="10">
        <f>[2]หน้าผ้า!AJ34</f>
        <v>233</v>
      </c>
      <c r="W25" s="10">
        <f>[2]หน้าผ้า!AL34</f>
        <v>19767</v>
      </c>
      <c r="X25" s="10">
        <f>[2]หน้าผ้า!AM34</f>
        <v>0</v>
      </c>
      <c r="Y25" s="10">
        <f>[2]หน้าผ้า!AN34</f>
        <v>20755.350000000002</v>
      </c>
      <c r="Z25" s="9" t="str">
        <f>[2]หน้าผ้า!AO34</f>
        <v>WSWT1925800</v>
      </c>
      <c r="AA25" s="8">
        <f>[2]หน้าผ้า!AQ34</f>
        <v>18501.714330000003</v>
      </c>
      <c r="AB25" s="8">
        <f>[2]หน้าผ้า!AR34</f>
        <v>0</v>
      </c>
      <c r="AC25" s="8">
        <f>[2]หน้าผ้า!AS34</f>
        <v>18501.714330000003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ผ้าขาว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45991</v>
      </c>
      <c r="AK25" s="3">
        <f>[2]หน้าผ้า!DQ34</f>
        <v>0</v>
      </c>
      <c r="AL25" s="3">
        <f>[2]หน้าผ้า!DR34</f>
        <v>45981</v>
      </c>
      <c r="AM25" s="3">
        <f>[2]หน้าผ้า!DS34</f>
        <v>45988</v>
      </c>
      <c r="AN25" s="3">
        <f>[2]หน้าผ้า!DT34</f>
        <v>45989</v>
      </c>
      <c r="AO25" s="3">
        <f>[2]หน้าผ้า!DU34</f>
        <v>45989</v>
      </c>
      <c r="AP25" s="3">
        <f>[2]หน้าผ้า!DP34</f>
        <v>45986</v>
      </c>
      <c r="AQ25" s="3">
        <f>[2]หน้าผ้า!DW34</f>
        <v>45990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1343.6356095653334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บจก.เอ็กเซลเล้นท์</v>
      </c>
      <c r="D26" s="13" t="str">
        <f>[2]หน้าผ้า!F35</f>
        <v>รอแบบ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45991</v>
      </c>
      <c r="U26" s="11">
        <f>[2]หน้าผ้า!AA35</f>
        <v>40000</v>
      </c>
      <c r="V26" s="10">
        <f>[2]หน้าผ้า!AJ35</f>
        <v>0</v>
      </c>
      <c r="W26" s="10">
        <f>[2]หน้าผ้า!AL35</f>
        <v>40000</v>
      </c>
      <c r="X26" s="10">
        <f>[2]หน้าผ้า!AM35</f>
        <v>0</v>
      </c>
      <c r="Y26" s="10">
        <f>[2]หน้าผ้า!AN35</f>
        <v>42000</v>
      </c>
      <c r="Z26" s="9" t="str">
        <f>[2]หน้าผ้า!AO35</f>
        <v>WSWT1925800</v>
      </c>
      <c r="AA26" s="8">
        <f>[2]หน้าผ้า!AQ35</f>
        <v>35204.400000000001</v>
      </c>
      <c r="AB26" s="8">
        <f>[2]หน้าผ้า!AR35</f>
        <v>0</v>
      </c>
      <c r="AC26" s="8">
        <f>[2]หน้าผ้า!AS35</f>
        <v>35204.400000000001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ผ้าขาว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45991</v>
      </c>
      <c r="AK26" s="3">
        <f>[2]หน้าผ้า!DQ35</f>
        <v>0</v>
      </c>
      <c r="AL26" s="3">
        <f>[2]หน้าผ้า!DR35</f>
        <v>45982</v>
      </c>
      <c r="AM26" s="3">
        <f>[2]หน้าผ้า!DS35</f>
        <v>45989</v>
      </c>
      <c r="AN26" s="3">
        <f>[2]หน้าผ้า!DT35</f>
        <v>45990</v>
      </c>
      <c r="AO26" s="3">
        <f>[2]หน้าผ้า!DU35</f>
        <v>45990</v>
      </c>
      <c r="AP26" s="3">
        <f>[2]หน้าผ้า!DP35</f>
        <v>45986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2556.6217600000009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111346.9385325</v>
      </c>
      <c r="AB27" s="8">
        <f>[2]หน้าผ้า!AR36</f>
        <v>27659.424202499999</v>
      </c>
      <c r="AC27" s="8">
        <f>[2]หน้าผ้า!AS36</f>
        <v>83687.514330000005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รอตัด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45919</v>
      </c>
      <c r="B28" s="14" t="str">
        <f>[2]หน้าผ้า!B37</f>
        <v>MK68-001143</v>
      </c>
      <c r="C28" s="9" t="str">
        <f>[2]หน้าผ้า!E37</f>
        <v>บจก.เคอรี่ฟลาวมิลล์</v>
      </c>
      <c r="D28" s="13" t="str">
        <f>[2]หน้าผ้า!F37</f>
        <v>ไม่พิมพ์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45968</v>
      </c>
      <c r="U28" s="11">
        <f>[2]หน้าผ้า!AA37</f>
        <v>20000</v>
      </c>
      <c r="V28" s="10">
        <f>[2]หน้าผ้า!AJ37</f>
        <v>21000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PDR250323</v>
      </c>
      <c r="AG28" s="1" t="str">
        <f>[3]หน้าผ้า!DC40</f>
        <v>พร้อมส่ง</v>
      </c>
      <c r="AH28" s="1" t="str">
        <f>[2]หน้าผ้า!DL37</f>
        <v>P3</v>
      </c>
      <c r="AI28" s="1">
        <f>[2]หน้าผ้า!DM37</f>
        <v>1</v>
      </c>
      <c r="AJ28" s="3">
        <f>[2]หน้าผ้า!DN37</f>
        <v>45968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45967</v>
      </c>
      <c r="AP28" s="3">
        <f>[2]หน้าผ้า!DP37</f>
        <v>45963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ตัด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45941</v>
      </c>
      <c r="B29" s="14" t="str">
        <f>[2]หน้าผ้า!B38</f>
        <v>MK68-001231</v>
      </c>
      <c r="C29" s="9" t="str">
        <f>[2]หน้าผ้า!E38</f>
        <v>บจก.เคอรี่ฟลาวมิลล์</v>
      </c>
      <c r="D29" s="13" t="str">
        <f>[2]หน้าผ้า!F38</f>
        <v>ไม่พิมพ์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45968</v>
      </c>
      <c r="U29" s="11">
        <f>[2]หน้าผ้า!AA38</f>
        <v>20000</v>
      </c>
      <c r="V29" s="10">
        <f>[2]หน้าผ้า!AJ38</f>
        <v>20775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PDR250350</v>
      </c>
      <c r="AG29" s="1" t="str">
        <f>[3]หน้าผ้า!DC41</f>
        <v>พร้อมส่ง</v>
      </c>
      <c r="AH29" s="1" t="str">
        <f>[2]หน้าผ้า!DL38</f>
        <v>P3</v>
      </c>
      <c r="AI29" s="1">
        <f>[2]หน้าผ้า!DM38</f>
        <v>1</v>
      </c>
      <c r="AJ29" s="3">
        <f>[2]หน้าผ้า!DN38</f>
        <v>45968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45967</v>
      </c>
      <c r="AP29" s="3">
        <f>[2]หน้าผ้า!DP38</f>
        <v>45963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ตัด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0</v>
      </c>
      <c r="B30" s="14" t="str">
        <f>[2]หน้าผ้า!B39</f>
        <v>ใบรับคำสั่งซื้อ</v>
      </c>
      <c r="C30" s="9" t="str">
        <f>[2]หน้าผ้า!E39</f>
        <v>บจก.เคอรี่ฟลาวมิลล์</v>
      </c>
      <c r="D30" s="13" t="str">
        <f>[2]หน้าผ้า!F39</f>
        <v>บลูทีมเหลือง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 t="str">
        <f>[2]หน้าผ้า!X39</f>
        <v>รอแจ้ง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 t="str">
        <f>[2]หน้าผ้า!DN39</f>
        <v>รอแจ้ง</v>
      </c>
      <c r="AK30" s="3">
        <f>[2]หน้าผ้า!DQ39</f>
        <v>0</v>
      </c>
      <c r="AL30" s="3" t="e">
        <f>[2]หน้าผ้า!DR39</f>
        <v>#VALUE!</v>
      </c>
      <c r="AM30" s="3" t="e">
        <f>[2]หน้าผ้า!DS39</f>
        <v>#VALUE!</v>
      </c>
      <c r="AN30" s="3" t="e">
        <f>[2]หน้าผ้า!DT39</f>
        <v>#VALUE!</v>
      </c>
      <c r="AO30" s="3" t="e">
        <f>[2]หน้าผ้า!DU39</f>
        <v>#VALUE!</v>
      </c>
      <c r="AP30" s="3" t="e">
        <f>[2]หน้าผ้า!DP39</f>
        <v>#VALUE!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45953</v>
      </c>
      <c r="B31" s="14" t="str">
        <f>[2]หน้าผ้า!B40</f>
        <v>MK68-001270</v>
      </c>
      <c r="C31" s="9" t="str">
        <f>[2]หน้าผ้า!E40</f>
        <v>บจก.เคอรี่ฟลาวมิลล์</v>
      </c>
      <c r="D31" s="13" t="str">
        <f>[2]หน้าผ้า!F40</f>
        <v>เคเอ็ม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45969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PDR250357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45969</v>
      </c>
      <c r="AK31" s="3">
        <f>[2]หน้าผ้า!DQ40</f>
        <v>0</v>
      </c>
      <c r="AL31" s="3">
        <f>[2]หน้าผ้า!DR40</f>
        <v>45960</v>
      </c>
      <c r="AM31" s="3">
        <f>[2]หน้าผ้า!DS40</f>
        <v>45967</v>
      </c>
      <c r="AN31" s="3">
        <f>[2]หน้าผ้า!DT40</f>
        <v>45968</v>
      </c>
      <c r="AO31" s="3">
        <f>[2]หน้าผ้า!DU40</f>
        <v>45968</v>
      </c>
      <c r="AP31" s="3">
        <f>[2]หน้าผ้า!DP40</f>
        <v>45964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45953</v>
      </c>
      <c r="B32" s="14" t="str">
        <f>[2]หน้าผ้า!B41</f>
        <v>MK68-001270</v>
      </c>
      <c r="C32" s="9" t="str">
        <f>[2]หน้าผ้า!E41</f>
        <v>บจก.เคอรี่ฟลาวมิลล์</v>
      </c>
      <c r="D32" s="13" t="str">
        <f>[2]หน้าผ้า!F41</f>
        <v>แต้มแดง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45969</v>
      </c>
      <c r="U32" s="11">
        <f>[2]หน้าผ้า!AA41</f>
        <v>5000</v>
      </c>
      <c r="V32" s="10">
        <f>[2]หน้าผ้า!AJ41</f>
        <v>5232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PDR250357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45969</v>
      </c>
      <c r="AK32" s="3">
        <f>[2]หน้าผ้า!DQ41</f>
        <v>0</v>
      </c>
      <c r="AL32" s="3">
        <f>[2]หน้าผ้า!DR41</f>
        <v>45960</v>
      </c>
      <c r="AM32" s="3">
        <f>[2]หน้าผ้า!DS41</f>
        <v>45967</v>
      </c>
      <c r="AN32" s="3">
        <f>[2]หน้าผ้า!DT41</f>
        <v>45968</v>
      </c>
      <c r="AO32" s="3">
        <f>[2]หน้าผ้า!DU41</f>
        <v>45968</v>
      </c>
      <c r="AP32" s="3">
        <f>[2]หน้าผ้า!DP41</f>
        <v>45964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45953</v>
      </c>
      <c r="B33" s="14" t="str">
        <f>[2]หน้าผ้า!B42</f>
        <v>MK68-001270</v>
      </c>
      <c r="C33" s="9" t="str">
        <f>[2]หน้าผ้า!E42</f>
        <v>บจก.เคอรี่ฟลาวมิลล์</v>
      </c>
      <c r="D33" s="13">
        <f>[2]หน้าผ้า!F42</f>
        <v>913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45969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PDR250357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45969</v>
      </c>
      <c r="AK33" s="3">
        <f>[2]หน้าผ้า!DQ42</f>
        <v>0</v>
      </c>
      <c r="AL33" s="3">
        <f>[2]หน้าผ้า!DR42</f>
        <v>45960</v>
      </c>
      <c r="AM33" s="3">
        <f>[2]หน้าผ้า!DS42</f>
        <v>45967</v>
      </c>
      <c r="AN33" s="3">
        <f>[2]หน้าผ้า!DT42</f>
        <v>45968</v>
      </c>
      <c r="AO33" s="3">
        <f>[2]หน้าผ้า!DU42</f>
        <v>45968</v>
      </c>
      <c r="AP33" s="3">
        <f>[2]หน้าผ้า!DP42</f>
        <v>45964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45953</v>
      </c>
      <c r="B34" s="14" t="str">
        <f>[2]หน้าผ้า!B43</f>
        <v>MK68-001270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45969</v>
      </c>
      <c r="U34" s="11">
        <f>[2]หน้าผ้า!AA43</f>
        <v>10000</v>
      </c>
      <c r="V34" s="10">
        <f>[2]หน้าผ้า!AJ43</f>
        <v>10000</v>
      </c>
      <c r="W34" s="10">
        <f>[2]หน้าผ้า!AL43</f>
        <v>0</v>
      </c>
      <c r="X34" s="10">
        <f>[2]หน้าผ้า!AM43</f>
        <v>10400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PDR250357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45969</v>
      </c>
      <c r="AK34" s="3">
        <f>[2]หน้าผ้า!DQ43</f>
        <v>0</v>
      </c>
      <c r="AL34" s="3">
        <f>[2]หน้าผ้า!DR43</f>
        <v>45960</v>
      </c>
      <c r="AM34" s="3">
        <f>[2]หน้าผ้า!DS43</f>
        <v>45967</v>
      </c>
      <c r="AN34" s="3">
        <f>[2]หน้าผ้า!DT43</f>
        <v>45968</v>
      </c>
      <c r="AO34" s="3">
        <f>[2]หน้าผ้า!DU43</f>
        <v>45968</v>
      </c>
      <c r="AP34" s="3">
        <f>[2]หน้าผ้า!DP43</f>
        <v>45964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45953</v>
      </c>
      <c r="B35" s="14" t="str">
        <f>[2]หน้าผ้า!B44</f>
        <v>MK68-001271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45969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5350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PDR250358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45969</v>
      </c>
      <c r="AK35" s="3">
        <f>[2]หน้าผ้า!DQ44</f>
        <v>0</v>
      </c>
      <c r="AL35" s="3">
        <f>[2]หน้าผ้า!DR44</f>
        <v>45960</v>
      </c>
      <c r="AM35" s="3">
        <f>[2]หน้าผ้า!DS44</f>
        <v>45967</v>
      </c>
      <c r="AN35" s="3">
        <f>[2]หน้าผ้า!DT44</f>
        <v>45968</v>
      </c>
      <c r="AO35" s="3">
        <f>[2]หน้าผ้า!DU44</f>
        <v>45968</v>
      </c>
      <c r="AP35" s="3">
        <f>[2]หน้าผ้า!DP44</f>
        <v>45964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45953</v>
      </c>
      <c r="B36" s="14" t="str">
        <f>[2]หน้าผ้า!B45</f>
        <v>MK68-001271</v>
      </c>
      <c r="C36" s="9" t="str">
        <f>[2]หน้าผ้า!E45</f>
        <v>บจก.เคอรี่ฟลาวมิลล์</v>
      </c>
      <c r="D36" s="13" t="str">
        <f>[2]หน้าผ้า!F45</f>
        <v>BS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45969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PDR250358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45969</v>
      </c>
      <c r="AK36" s="3">
        <f>[2]หน้าผ้า!DQ45</f>
        <v>0</v>
      </c>
      <c r="AL36" s="3">
        <f>[2]หน้าผ้า!DR45</f>
        <v>45960</v>
      </c>
      <c r="AM36" s="3">
        <f>[2]หน้าผ้า!DS45</f>
        <v>45967</v>
      </c>
      <c r="AN36" s="3">
        <f>[2]หน้าผ้า!DT45</f>
        <v>45968</v>
      </c>
      <c r="AO36" s="3">
        <f>[2]หน้าผ้า!DU45</f>
        <v>45968</v>
      </c>
      <c r="AP36" s="3">
        <f>[2]หน้าผ้า!DP45</f>
        <v>45964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45953</v>
      </c>
      <c r="B37" s="14" t="str">
        <f>[2]หน้าผ้า!B46</f>
        <v>MK68-001271</v>
      </c>
      <c r="C37" s="9" t="str">
        <f>[2]หน้าผ้า!E46</f>
        <v>บจก.เคอรี่ฟลาวมิลล์</v>
      </c>
      <c r="D37" s="13" t="str">
        <f>[2]หน้าผ้า!F46</f>
        <v>BS(แต้มฟ้า)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45969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PDR250358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45969</v>
      </c>
      <c r="AK37" s="3">
        <f>[2]หน้าผ้า!DQ46</f>
        <v>0</v>
      </c>
      <c r="AL37" s="3">
        <f>[2]หน้าผ้า!DR46</f>
        <v>45960</v>
      </c>
      <c r="AM37" s="3">
        <f>[2]หน้าผ้า!DS46</f>
        <v>45967</v>
      </c>
      <c r="AN37" s="3">
        <f>[2]หน้าผ้า!DT46</f>
        <v>45968</v>
      </c>
      <c r="AO37" s="3">
        <f>[2]หน้าผ้า!DU46</f>
        <v>45968</v>
      </c>
      <c r="AP37" s="3">
        <f>[2]หน้าผ้า!DP46</f>
        <v>45964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45953</v>
      </c>
      <c r="B38" s="14" t="str">
        <f>[2]หน้าผ้า!B47</f>
        <v>MK68-001271</v>
      </c>
      <c r="C38" s="9" t="str">
        <f>[2]หน้าผ้า!E47</f>
        <v>บจก.เคอรี่ฟลาวมิลล์</v>
      </c>
      <c r="D38" s="13" t="str">
        <f>[2]หน้าผ้า!F47</f>
        <v>กุ้งแดง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45969</v>
      </c>
      <c r="U38" s="11">
        <f>[2]หน้าผ้า!AA47</f>
        <v>10000</v>
      </c>
      <c r="V38" s="10">
        <f>[2]หน้าผ้า!AJ47</f>
        <v>10000</v>
      </c>
      <c r="W38" s="10">
        <f>[2]หน้าผ้า!AL47</f>
        <v>0</v>
      </c>
      <c r="X38" s="10">
        <f>[2]หน้าผ้า!AM47</f>
        <v>10450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PDR250358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45969</v>
      </c>
      <c r="AK38" s="3">
        <f>[2]หน้าผ้า!DQ47</f>
        <v>0</v>
      </c>
      <c r="AL38" s="3">
        <f>[2]หน้าผ้า!DR47</f>
        <v>45960</v>
      </c>
      <c r="AM38" s="3">
        <f>[2]หน้าผ้า!DS47</f>
        <v>45967</v>
      </c>
      <c r="AN38" s="3">
        <f>[2]หน้าผ้า!DT47</f>
        <v>45968</v>
      </c>
      <c r="AO38" s="3">
        <f>[2]หน้าผ้า!DU47</f>
        <v>45968</v>
      </c>
      <c r="AP38" s="3">
        <f>[2]หน้าผ้า!DP47</f>
        <v>45964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45966</v>
      </c>
      <c r="B39" s="14" t="str">
        <f>[2]หน้าผ้า!B48</f>
        <v>MK68-001329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ปลาโลมาเทา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45974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PDR250362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45974</v>
      </c>
      <c r="AK39" s="3">
        <f>[2]หน้าผ้า!DQ48</f>
        <v>0</v>
      </c>
      <c r="AL39" s="3">
        <f>[2]หน้าผ้า!DR48</f>
        <v>45965</v>
      </c>
      <c r="AM39" s="3">
        <f>[2]หน้าผ้า!DS48</f>
        <v>45972</v>
      </c>
      <c r="AN39" s="3">
        <f>[2]หน้าผ้า!DT48</f>
        <v>45973</v>
      </c>
      <c r="AO39" s="3">
        <f>[2]หน้าผ้า!DU48</f>
        <v>45973</v>
      </c>
      <c r="AP39" s="3">
        <f>[2]หน้าผ้า!DP48</f>
        <v>45969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45966</v>
      </c>
      <c r="B40" s="14" t="str">
        <f>[2]หน้าผ้า!B49</f>
        <v>MK68-001329</v>
      </c>
      <c r="C40" s="9" t="str">
        <f>[2]หน้าผ้า!E49</f>
        <v>บจก.เคอรี่ฟลาวมิลล์</v>
      </c>
      <c r="D40" s="13" t="str">
        <f>[2]หน้าผ้า!F49</f>
        <v>ถุงเงิน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45974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PDR250362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45974</v>
      </c>
      <c r="AK40" s="3">
        <f>[2]หน้าผ้า!DQ49</f>
        <v>0</v>
      </c>
      <c r="AL40" s="3">
        <f>[2]หน้าผ้า!DR49</f>
        <v>45965</v>
      </c>
      <c r="AM40" s="3">
        <f>[2]หน้าผ้า!DS49</f>
        <v>45972</v>
      </c>
      <c r="AN40" s="3">
        <f>[2]หน้าผ้า!DT49</f>
        <v>45973</v>
      </c>
      <c r="AO40" s="3">
        <f>[2]หน้าผ้า!DU49</f>
        <v>45973</v>
      </c>
      <c r="AP40" s="3">
        <f>[2]หน้าผ้า!DP49</f>
        <v>45969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45966</v>
      </c>
      <c r="B41" s="14" t="str">
        <f>[2]หน้าผ้า!B50</f>
        <v>MK68-001329</v>
      </c>
      <c r="C41" s="9" t="str">
        <f>[2]หน้าผ้า!E50</f>
        <v>บจก.เคอรี่ฟลาวมิลล์</v>
      </c>
      <c r="D41" s="13" t="str">
        <f>[2]หน้าผ้า!F50</f>
        <v>โบว์น้ำเงิน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45974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1899</v>
      </c>
      <c r="AC41" s="8">
        <f>[2]หน้าผ้า!AS50</f>
        <v>2780.9500000000007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PDR250362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45974</v>
      </c>
      <c r="AK41" s="3">
        <f>[2]หน้าผ้า!DQ50</f>
        <v>0</v>
      </c>
      <c r="AL41" s="3">
        <f>[2]หน้าผ้า!DR50</f>
        <v>45965</v>
      </c>
      <c r="AM41" s="3">
        <f>[2]หน้าผ้า!DS50</f>
        <v>45972</v>
      </c>
      <c r="AN41" s="3">
        <f>[2]หน้าผ้า!DT50</f>
        <v>45973</v>
      </c>
      <c r="AO41" s="3">
        <f>[2]หน้าผ้า!DU50</f>
        <v>45973</v>
      </c>
      <c r="AP41" s="3">
        <f>[2]หน้าผ้า!DP50</f>
        <v>45969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209.47351377777781</v>
      </c>
    </row>
    <row r="42" spans="1:56" ht="27.75" customHeight="1" x14ac:dyDescent="0.45">
      <c r="A42" s="3">
        <f>[2]หน้าผ้า!C51</f>
        <v>45966</v>
      </c>
      <c r="B42" s="14" t="str">
        <f>[2]หน้าผ้า!B51</f>
        <v>MK68-001329</v>
      </c>
      <c r="C42" s="9" t="str">
        <f>[2]หน้าผ้า!E51</f>
        <v>บจก.เคอรี่ฟลาวมิลล์</v>
      </c>
      <c r="D42" s="13" t="str">
        <f>[2]หน้าผ้า!F51</f>
        <v>โบว์แดง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45974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PDR250362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45974</v>
      </c>
      <c r="AK42" s="3">
        <f>[2]หน้าผ้า!DQ51</f>
        <v>0</v>
      </c>
      <c r="AL42" s="3">
        <f>[2]หน้าผ้า!DR51</f>
        <v>45965</v>
      </c>
      <c r="AM42" s="3">
        <f>[2]หน้าผ้า!DS51</f>
        <v>45972</v>
      </c>
      <c r="AN42" s="3">
        <f>[2]หน้าผ้า!DT51</f>
        <v>45973</v>
      </c>
      <c r="AO42" s="3">
        <f>[2]หน้าผ้า!DU51</f>
        <v>45973</v>
      </c>
      <c r="AP42" s="3">
        <f>[2]หน้าผ้า!DP51</f>
        <v>45969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7.75" customHeight="1" x14ac:dyDescent="0.45">
      <c r="A43" s="3">
        <f>[2]หน้าผ้า!C52</f>
        <v>45966</v>
      </c>
      <c r="B43" s="14" t="str">
        <f>[2]หน้าผ้า!B52</f>
        <v>MK68-001329</v>
      </c>
      <c r="C43" s="9" t="str">
        <f>[2]หน้าผ้า!E52</f>
        <v>บจก.เคอรี่ฟลาวมิลล์</v>
      </c>
      <c r="D43" s="13">
        <f>[2]หน้าผ้า!F52</f>
        <v>913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45974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PDR250362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45974</v>
      </c>
      <c r="AK43" s="3">
        <f>[2]หน้าผ้า!DQ52</f>
        <v>0</v>
      </c>
      <c r="AL43" s="3">
        <f>[2]หน้าผ้า!DR52</f>
        <v>45965</v>
      </c>
      <c r="AM43" s="3">
        <f>[2]หน้าผ้า!DS52</f>
        <v>45972</v>
      </c>
      <c r="AN43" s="3">
        <f>[2]หน้าผ้า!DT52</f>
        <v>45973</v>
      </c>
      <c r="AO43" s="3">
        <f>[2]หน้าผ้า!DU52</f>
        <v>45973</v>
      </c>
      <c r="AP43" s="3">
        <f>[2]หน้าผ้า!DP52</f>
        <v>45969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45966</v>
      </c>
      <c r="B44" s="14" t="str">
        <f>[2]หน้าผ้า!B53</f>
        <v>MK68-001330</v>
      </c>
      <c r="C44" s="9" t="str">
        <f>[2]หน้าผ้า!E53</f>
        <v>บจก.เคอรี่ฟลาวมิลล์</v>
      </c>
      <c r="D44" s="13" t="str">
        <f>[2]หน้าผ้า!F53</f>
        <v>ถุงเขียว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45974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WSWT1921720</v>
      </c>
      <c r="AA44" s="8">
        <f>[2]หน้าผ้า!AQ53</f>
        <v>9359.9000000000015</v>
      </c>
      <c r="AB44" s="8">
        <f>[2]หน้าผ้า!AR53</f>
        <v>0</v>
      </c>
      <c r="AC44" s="8">
        <f>[2]หน้าผ้า!AS53</f>
        <v>9359.9000000000015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PDR250363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45974</v>
      </c>
      <c r="AK44" s="3">
        <f>[2]หน้าผ้า!DQ53</f>
        <v>0</v>
      </c>
      <c r="AL44" s="3">
        <f>[2]หน้าผ้า!DR53</f>
        <v>45965</v>
      </c>
      <c r="AM44" s="3">
        <f>[2]หน้าผ้า!DS53</f>
        <v>45972</v>
      </c>
      <c r="AN44" s="3">
        <f>[2]หน้าผ้า!DT53</f>
        <v>45973</v>
      </c>
      <c r="AO44" s="3">
        <f>[2]หน้าผ้า!DU53</f>
        <v>45973</v>
      </c>
      <c r="AP44" s="3">
        <f>[2]หน้าผ้า!DP53</f>
        <v>45969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705.02926755555563</v>
      </c>
    </row>
    <row r="45" spans="1:56" ht="27.75" customHeight="1" x14ac:dyDescent="0.45">
      <c r="A45" s="3">
        <f>[2]หน้าผ้า!C54</f>
        <v>45966</v>
      </c>
      <c r="B45" s="14" t="str">
        <f>[2]หน้าผ้า!B54</f>
        <v>MK68-001330</v>
      </c>
      <c r="C45" s="9" t="str">
        <f>[2]หน้าผ้า!E54</f>
        <v>บจก.เคอรี่ฟลาวมิลล์</v>
      </c>
      <c r="D45" s="13" t="str">
        <f>[2]หน้าผ้า!F54</f>
        <v>ถุงทองแซนวิช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45974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WSWT1921720</v>
      </c>
      <c r="AA45" s="8">
        <f>[2]หน้าผ้า!AQ54</f>
        <v>9359.9000000000015</v>
      </c>
      <c r="AB45" s="8">
        <f>[2]หน้าผ้า!AR54</f>
        <v>0</v>
      </c>
      <c r="AC45" s="8">
        <f>[2]หน้าผ้า!AS54</f>
        <v>9359.9000000000015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PDR250363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45974</v>
      </c>
      <c r="AK45" s="3">
        <f>[2]หน้าผ้า!DQ54</f>
        <v>0</v>
      </c>
      <c r="AL45" s="3">
        <f>[2]หน้าผ้า!DR54</f>
        <v>45965</v>
      </c>
      <c r="AM45" s="3">
        <f>[2]หน้าผ้า!DS54</f>
        <v>45972</v>
      </c>
      <c r="AN45" s="3">
        <f>[2]หน้าผ้า!DT54</f>
        <v>45973</v>
      </c>
      <c r="AO45" s="3">
        <f>[2]หน้าผ้า!DU54</f>
        <v>45973</v>
      </c>
      <c r="AP45" s="3">
        <f>[2]หน้าผ้า!DP54</f>
        <v>45969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705.02926755555563</v>
      </c>
    </row>
    <row r="46" spans="1:56" ht="27.75" customHeight="1" x14ac:dyDescent="0.45">
      <c r="A46" s="3">
        <f>[2]หน้าผ้า!C55</f>
        <v>45966</v>
      </c>
      <c r="B46" s="14" t="str">
        <f>[2]หน้าผ้า!B55</f>
        <v>MK68-001330</v>
      </c>
      <c r="C46" s="9" t="str">
        <f>[2]หน้าผ้า!E55</f>
        <v>บจก.เคอรี่ฟลาวมิลล์</v>
      </c>
      <c r="D46" s="13" t="str">
        <f>[2]หน้าผ้า!F55</f>
        <v xml:space="preserve">ปลาโลมาแดง 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45974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PDR250363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45974</v>
      </c>
      <c r="AK46" s="3">
        <f>[2]หน้าผ้า!DQ55</f>
        <v>0</v>
      </c>
      <c r="AL46" s="3">
        <f>[2]หน้าผ้า!DR55</f>
        <v>45965</v>
      </c>
      <c r="AM46" s="3">
        <f>[2]หน้าผ้า!DS55</f>
        <v>45972</v>
      </c>
      <c r="AN46" s="3">
        <f>[2]หน้าผ้า!DT55</f>
        <v>45973</v>
      </c>
      <c r="AO46" s="3">
        <f>[2]หน้าผ้า!DU55</f>
        <v>45973</v>
      </c>
      <c r="AP46" s="3">
        <f>[2]หน้าผ้า!DP55</f>
        <v>45969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>
        <f>[2]หน้าผ้า!C56</f>
        <v>45966</v>
      </c>
      <c r="B47" s="14" t="str">
        <f>[2]หน้าผ้า!B56</f>
        <v>MK68-001329</v>
      </c>
      <c r="C47" s="9" t="str">
        <f>[2]หน้าผ้า!E56</f>
        <v>บจก.เคอรี่ฟลาวมิลล์</v>
      </c>
      <c r="D47" s="13" t="str">
        <f>[2]หน้าผ้า!F56</f>
        <v>เคเอ็ม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45976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PDR250364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45976</v>
      </c>
      <c r="AK47" s="3">
        <f>[2]หน้าผ้า!DQ56</f>
        <v>0</v>
      </c>
      <c r="AL47" s="3">
        <f>[2]หน้าผ้า!DR56</f>
        <v>45967</v>
      </c>
      <c r="AM47" s="3">
        <f>[2]หน้าผ้า!DS56</f>
        <v>45974</v>
      </c>
      <c r="AN47" s="3">
        <f>[2]หน้าผ้า!DT56</f>
        <v>45975</v>
      </c>
      <c r="AO47" s="3">
        <f>[2]หน้าผ้า!DU56</f>
        <v>45975</v>
      </c>
      <c r="AP47" s="3">
        <f>[2]หน้าผ้า!DP56</f>
        <v>45971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7.75" customHeight="1" x14ac:dyDescent="0.45">
      <c r="A48" s="3">
        <f>[2]หน้าผ้า!C57</f>
        <v>45966</v>
      </c>
      <c r="B48" s="14" t="str">
        <f>[2]หน้าผ้า!B57</f>
        <v>MK68-001329</v>
      </c>
      <c r="C48" s="9" t="str">
        <f>[2]หน้าผ้า!E57</f>
        <v>บจก.เคอรี่ฟลาวมิลล์</v>
      </c>
      <c r="D48" s="13" t="str">
        <f>[2]หน้าผ้า!F57</f>
        <v>HARD FLOUR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45976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PDR250364</v>
      </c>
      <c r="AG48" s="1" t="str">
        <f>[3]หน้าผ้า!DC60</f>
        <v>ผ้าขาว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45976</v>
      </c>
      <c r="AK48" s="3">
        <f>[2]หน้าผ้า!DQ57</f>
        <v>0</v>
      </c>
      <c r="AL48" s="3">
        <f>[2]หน้าผ้า!DR57</f>
        <v>45967</v>
      </c>
      <c r="AM48" s="3">
        <f>[2]หน้าผ้า!DS57</f>
        <v>45974</v>
      </c>
      <c r="AN48" s="3">
        <f>[2]หน้าผ้า!DT57</f>
        <v>45975</v>
      </c>
      <c r="AO48" s="3">
        <f>[2]หน้าผ้า!DU57</f>
        <v>45975</v>
      </c>
      <c r="AP48" s="3">
        <f>[2]หน้าผ้า!DP57</f>
        <v>45971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7.75" customHeight="1" x14ac:dyDescent="0.45">
      <c r="A49" s="3">
        <f>[2]หน้าผ้า!C58</f>
        <v>45966</v>
      </c>
      <c r="B49" s="14" t="str">
        <f>[2]หน้าผ้า!B58</f>
        <v>MK68-001329</v>
      </c>
      <c r="C49" s="9" t="str">
        <f>[2]หน้าผ้า!E58</f>
        <v>บจก.เคอรี่ฟลาวมิลล์</v>
      </c>
      <c r="D49" s="13" t="str">
        <f>[2]หน้าผ้า!F58</f>
        <v>หีบเพลงฟ้า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45976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PDR250364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45976</v>
      </c>
      <c r="AK49" s="3">
        <f>[2]หน้าผ้า!DQ58</f>
        <v>0</v>
      </c>
      <c r="AL49" s="3">
        <f>[2]หน้าผ้า!DR58</f>
        <v>45967</v>
      </c>
      <c r="AM49" s="3">
        <f>[2]หน้าผ้า!DS58</f>
        <v>45974</v>
      </c>
      <c r="AN49" s="3">
        <f>[2]หน้าผ้า!DT58</f>
        <v>45975</v>
      </c>
      <c r="AO49" s="3">
        <f>[2]หน้าผ้า!DU58</f>
        <v>45975</v>
      </c>
      <c r="AP49" s="3">
        <f>[2]หน้าผ้า!DP58</f>
        <v>45971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7.75" customHeight="1" x14ac:dyDescent="0.45">
      <c r="A50" s="3">
        <f>[2]หน้าผ้า!C59</f>
        <v>45966</v>
      </c>
      <c r="B50" s="14" t="str">
        <f>[2]หน้าผ้า!B59</f>
        <v>MK68-001329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45976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PDR250364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45976</v>
      </c>
      <c r="AK50" s="3">
        <f>[2]หน้าผ้า!DQ59</f>
        <v>0</v>
      </c>
      <c r="AL50" s="3">
        <f>[2]หน้าผ้า!DR59</f>
        <v>45967</v>
      </c>
      <c r="AM50" s="3">
        <f>[2]หน้าผ้า!DS59</f>
        <v>45974</v>
      </c>
      <c r="AN50" s="3">
        <f>[2]หน้าผ้า!DT59</f>
        <v>45975</v>
      </c>
      <c r="AO50" s="3">
        <f>[2]หน้าผ้า!DU59</f>
        <v>45975</v>
      </c>
      <c r="AP50" s="3">
        <f>[2]หน้าผ้า!DP59</f>
        <v>45971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7.75" customHeight="1" x14ac:dyDescent="0.45">
      <c r="A51" s="3">
        <f>[2]หน้าผ้า!C60</f>
        <v>45966</v>
      </c>
      <c r="B51" s="14" t="str">
        <f>[2]หน้าผ้า!B60</f>
        <v>MK68-001331</v>
      </c>
      <c r="C51" s="9" t="str">
        <f>[2]หน้าผ้า!E60</f>
        <v>บจก.เคอรี่ฟลาวมิลล์</v>
      </c>
      <c r="D51" s="13" t="str">
        <f>[2]หน้าผ้า!F60</f>
        <v>ไม่พิมพ์</v>
      </c>
      <c r="E51" s="9">
        <f>[2]หน้าผ้า!G60</f>
        <v>19</v>
      </c>
      <c r="F51" s="9">
        <f>[2]หน้าผ้า!H60</f>
        <v>36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75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45976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WSWT1921720</v>
      </c>
      <c r="AA51" s="8">
        <f>[2]หน้าผ้า!AQ60</f>
        <v>5238.75</v>
      </c>
      <c r="AB51" s="8">
        <f>[2]หน้าผ้า!AR60</f>
        <v>0</v>
      </c>
      <c r="AC51" s="8">
        <f>[2]หน้าผ้า!AS60</f>
        <v>5238.75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PDR250364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45976</v>
      </c>
      <c r="AK51" s="3">
        <f>[2]หน้าผ้า!DQ60</f>
        <v>0</v>
      </c>
      <c r="AL51" s="3">
        <f>[2]หน้าผ้า!DR60</f>
        <v>45967</v>
      </c>
      <c r="AM51" s="3">
        <f>[2]หน้าผ้า!DS60</f>
        <v>45974</v>
      </c>
      <c r="AN51" s="3">
        <f>[2]หน้าผ้า!DT60</f>
        <v>45975</v>
      </c>
      <c r="AO51" s="3">
        <f>[2]หน้าผ้า!DU60</f>
        <v>45975</v>
      </c>
      <c r="AP51" s="3">
        <f>[2]หน้าผ้า!DP60</f>
        <v>45971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394.60593333333333</v>
      </c>
    </row>
    <row r="52" spans="1:56" ht="27.75" customHeight="1" x14ac:dyDescent="0.45">
      <c r="A52" s="3">
        <f>[2]หน้าผ้า!C61</f>
        <v>45966</v>
      </c>
      <c r="B52" s="14" t="str">
        <f>[2]หน้าผ้า!B61</f>
        <v>MK68-001330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45976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PDR250365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45976</v>
      </c>
      <c r="AK52" s="3">
        <f>[2]หน้าผ้า!DQ61</f>
        <v>0</v>
      </c>
      <c r="AL52" s="3">
        <f>[2]หน้าผ้า!DR61</f>
        <v>45967</v>
      </c>
      <c r="AM52" s="3">
        <f>[2]หน้าผ้า!DS61</f>
        <v>45974</v>
      </c>
      <c r="AN52" s="3">
        <f>[2]หน้าผ้า!DT61</f>
        <v>45975</v>
      </c>
      <c r="AO52" s="3">
        <f>[2]หน้าผ้า!DU61</f>
        <v>45975</v>
      </c>
      <c r="AP52" s="3">
        <f>[2]หน้าผ้า!DP61</f>
        <v>45971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45966</v>
      </c>
      <c r="B53" s="14" t="str">
        <f>[2]หน้าผ้า!B62</f>
        <v>MK68-001330</v>
      </c>
      <c r="C53" s="9" t="str">
        <f>[2]หน้าผ้า!E62</f>
        <v>บจก.เคอรี่ฟลาวมิลล์</v>
      </c>
      <c r="D53" s="13" t="str">
        <f>[2]หน้าผ้า!F62</f>
        <v>ดอกไม้เหลือง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45976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0</v>
      </c>
      <c r="AC53" s="8">
        <f>[2]หน้าผ้า!AS62</f>
        <v>4679.9500000000007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PDR250365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45976</v>
      </c>
      <c r="AK53" s="3">
        <f>[2]หน้าผ้า!DQ62</f>
        <v>0</v>
      </c>
      <c r="AL53" s="3">
        <f>[2]หน้าผ้า!DR62</f>
        <v>45967</v>
      </c>
      <c r="AM53" s="3">
        <f>[2]หน้าผ้า!DS62</f>
        <v>45974</v>
      </c>
      <c r="AN53" s="3">
        <f>[2]หน้าผ้า!DT62</f>
        <v>45975</v>
      </c>
      <c r="AO53" s="3">
        <f>[2]หน้าผ้า!DU62</f>
        <v>45975</v>
      </c>
      <c r="AP53" s="3">
        <f>[2]หน้าผ้า!DP62</f>
        <v>45971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352.51463377777782</v>
      </c>
    </row>
    <row r="54" spans="1:56" ht="27.75" customHeight="1" x14ac:dyDescent="0.45">
      <c r="A54" s="3">
        <f>[2]หน้าผ้า!C63</f>
        <v>45966</v>
      </c>
      <c r="B54" s="14" t="str">
        <f>[2]หน้าผ้า!B63</f>
        <v>MK68-001330</v>
      </c>
      <c r="C54" s="9" t="str">
        <f>[2]หน้าผ้า!E63</f>
        <v>บจก.เคอรี่ฟลาวมิลล์</v>
      </c>
      <c r="D54" s="13" t="str">
        <f>[2]หน้าผ้า!F63</f>
        <v>BS(แต้มฟ้า)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45976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PDR250365</v>
      </c>
      <c r="AG54" s="1" t="str">
        <f>[3]หน้าผ้า!DC66</f>
        <v>รอแบบ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45976</v>
      </c>
      <c r="AK54" s="3">
        <f>[2]หน้าผ้า!DQ63</f>
        <v>0</v>
      </c>
      <c r="AL54" s="3">
        <f>[2]หน้าผ้า!DR63</f>
        <v>45967</v>
      </c>
      <c r="AM54" s="3">
        <f>[2]หน้าผ้า!DS63</f>
        <v>45974</v>
      </c>
      <c r="AN54" s="3">
        <f>[2]หน้าผ้า!DT63</f>
        <v>45975</v>
      </c>
      <c r="AO54" s="3">
        <f>[2]หน้าผ้า!DU63</f>
        <v>45975</v>
      </c>
      <c r="AP54" s="3">
        <f>[2]หน้าผ้า!DP63</f>
        <v>45971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>
        <f>[2]หน้าผ้า!C64</f>
        <v>45966</v>
      </c>
      <c r="B55" s="14" t="str">
        <f>[2]หน้าผ้า!B64</f>
        <v>MK68-001330</v>
      </c>
      <c r="C55" s="9" t="str">
        <f>[2]หน้าผ้า!E64</f>
        <v>บจก.เคอรี่ฟลาวมิลล์</v>
      </c>
      <c r="D55" s="13" t="str">
        <f>[2]หน้าผ้า!F64</f>
        <v>หีบเพลงเหลือง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45976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PDR250365</v>
      </c>
      <c r="AG55" s="1" t="str">
        <f>[3]หน้าผ้า!DC67</f>
        <v>พร้อมส่ง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45976</v>
      </c>
      <c r="AK55" s="3">
        <f>[2]หน้าผ้า!DQ64</f>
        <v>0</v>
      </c>
      <c r="AL55" s="3">
        <f>[2]หน้าผ้า!DR64</f>
        <v>45967</v>
      </c>
      <c r="AM55" s="3">
        <f>[2]หน้าผ้า!DS64</f>
        <v>45974</v>
      </c>
      <c r="AN55" s="3">
        <f>[2]หน้าผ้า!DT64</f>
        <v>45975</v>
      </c>
      <c r="AO55" s="3">
        <f>[2]หน้าผ้า!DU64</f>
        <v>45975</v>
      </c>
      <c r="AP55" s="3">
        <f>[2]หน้าผ้า!DP64</f>
        <v>45971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45966</v>
      </c>
      <c r="B56" s="14" t="str">
        <f>[2]หน้าผ้า!B65</f>
        <v>MK68-001330</v>
      </c>
      <c r="C56" s="9" t="str">
        <f>[2]หน้าผ้า!E65</f>
        <v>บจก.เคอรี่ฟลาวมิลล์</v>
      </c>
      <c r="D56" s="13" t="str">
        <f>[2]หน้าผ้า!F65</f>
        <v>WHOLE WHEAT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45976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PDR250365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45976</v>
      </c>
      <c r="AK56" s="3">
        <f>[2]หน้าผ้า!DQ65</f>
        <v>0</v>
      </c>
      <c r="AL56" s="3">
        <f>[2]หน้าผ้า!DR65</f>
        <v>45967</v>
      </c>
      <c r="AM56" s="3">
        <f>[2]หน้าผ้า!DS65</f>
        <v>45974</v>
      </c>
      <c r="AN56" s="3">
        <f>[2]หน้าผ้า!DT65</f>
        <v>45975</v>
      </c>
      <c r="AO56" s="3">
        <f>[2]หน้าผ้า!DU65</f>
        <v>45975</v>
      </c>
      <c r="AP56" s="3">
        <f>[2]หน้าผ้า!DP65</f>
        <v>45971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7.75" customHeight="1" x14ac:dyDescent="0.45">
      <c r="A57" s="3" t="str">
        <f>[2]หน้าผ้า!C66</f>
        <v>ประมาณการ</v>
      </c>
      <c r="B57" s="14" t="str">
        <f>[2]หน้าผ้า!B66</f>
        <v>ประมาณการ</v>
      </c>
      <c r="C57" s="9" t="str">
        <f>[2]หน้าผ้า!E66</f>
        <v>บจก.เคอรี่ฟลาวมิลล์</v>
      </c>
      <c r="D57" s="13" t="str">
        <f>[2]หน้าผ้า!F66</f>
        <v>รอแบบ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45991</v>
      </c>
      <c r="U57" s="11">
        <f>[2]หน้าผ้า!AA66</f>
        <v>125000</v>
      </c>
      <c r="V57" s="10">
        <f>[2]หน้าผ้า!AJ66</f>
        <v>0</v>
      </c>
      <c r="W57" s="10">
        <f>[2]หน้าผ้า!AL66</f>
        <v>125000</v>
      </c>
      <c r="X57" s="10">
        <f>[2]หน้าผ้า!AM66</f>
        <v>0</v>
      </c>
      <c r="Y57" s="10">
        <f>[2]หน้าผ้า!AN66</f>
        <v>131250</v>
      </c>
      <c r="Z57" s="9" t="str">
        <f>[2]หน้าผ้า!AO66</f>
        <v>WSWT1921720</v>
      </c>
      <c r="AA57" s="8">
        <f>[2]หน้าผ้า!AQ66</f>
        <v>116998.75000000001</v>
      </c>
      <c r="AB57" s="8">
        <f>[2]หน้าผ้า!AR66</f>
        <v>0</v>
      </c>
      <c r="AC57" s="8">
        <f>[2]หน้าผ้า!AS66</f>
        <v>116998.75000000001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45991</v>
      </c>
      <c r="AK57" s="3">
        <f>[2]หน้าผ้า!DQ66</f>
        <v>0</v>
      </c>
      <c r="AL57" s="3">
        <f>[2]หน้าผ้า!DR66</f>
        <v>45982</v>
      </c>
      <c r="AM57" s="3">
        <f>[2]หน้าผ้า!DS66</f>
        <v>45989</v>
      </c>
      <c r="AN57" s="3">
        <f>[2]หน้าผ้า!DT66</f>
        <v>45990</v>
      </c>
      <c r="AO57" s="3">
        <f>[2]หน้าผ้า!DU66</f>
        <v>45990</v>
      </c>
      <c r="AP57" s="3">
        <f>[2]หน้าผ้า!DP66</f>
        <v>45986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8812.8658444444463</v>
      </c>
    </row>
    <row r="58" spans="1:56" ht="27.7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19</v>
      </c>
      <c r="F58" s="9">
        <f>[2]หน้าผ้า!H67</f>
        <v>30</v>
      </c>
      <c r="G58" s="9">
        <f>[2]หน้าผ้า!I67</f>
        <v>0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WSWT1921720</v>
      </c>
      <c r="AA58" s="8">
        <f>[2]หน้าผ้า!AQ67</f>
        <v>211156.55</v>
      </c>
      <c r="AB58" s="8">
        <f>[2]หน้าผ้า!AR67</f>
        <v>11258.900000000001</v>
      </c>
      <c r="AC58" s="8">
        <f>[2]หน้าผ้า!AS67</f>
        <v>199897.65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ระบุในSD</v>
      </c>
      <c r="AG58" s="1" t="str">
        <f>[3]หน้าผ้า!DC70</f>
        <v>พร้อมส่ง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WRWT190720/WRWT25800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 t="str">
        <f>[2]หน้าผ้า!B68</f>
        <v>ใบรับคำสั่งซื้อ</v>
      </c>
      <c r="C59" s="9" t="str">
        <f>[2]หน้าผ้า!E68</f>
        <v>บจก.เอเชี่ยนเคมิคัล</v>
      </c>
      <c r="D59" s="13" t="str">
        <f>[2]หน้าผ้า!F68</f>
        <v>A.C.C.ภาษาอังกฤษ 8-118</v>
      </c>
      <c r="E59" s="9">
        <f>[2]หน้าผ้า!G68</f>
        <v>19</v>
      </c>
      <c r="F59" s="9">
        <f>[2]หน้าผ้า!H68</f>
        <v>26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ไม่</v>
      </c>
      <c r="M59" s="10">
        <f>[2]หน้าผ้า!T68</f>
        <v>20</v>
      </c>
      <c r="N59" s="9">
        <f>[2]หน้าผ้า!U68</f>
        <v>28</v>
      </c>
      <c r="O59" s="9">
        <f>[2]หน้าผ้า!V68</f>
        <v>50</v>
      </c>
      <c r="P59" s="10">
        <f>[2]หน้าผ้า!AB68</f>
        <v>172.69642879999998</v>
      </c>
      <c r="Q59" s="10">
        <f>[2]หน้าผ้า!AC68</f>
        <v>0</v>
      </c>
      <c r="R59" s="10">
        <f>[2]หน้าผ้า!AD68</f>
        <v>172.69642879999998</v>
      </c>
      <c r="S59" s="9" t="str">
        <f>[2]หน้าผ้า!Z68</f>
        <v>มัด100</v>
      </c>
      <c r="T59" s="12">
        <f>[2]หน้าผ้า!X68</f>
        <v>45978</v>
      </c>
      <c r="U59" s="11">
        <f>[2]หน้าผ้า!AA68</f>
        <v>10000</v>
      </c>
      <c r="V59" s="10">
        <f>[2]หน้าผ้า!AJ68</f>
        <v>0</v>
      </c>
      <c r="W59" s="10">
        <f>[2]หน้าผ้า!AL68</f>
        <v>10000</v>
      </c>
      <c r="X59" s="10">
        <f>[2]หน้าผ้า!AM68</f>
        <v>0</v>
      </c>
      <c r="Y59" s="10">
        <f>[2]หน้าผ้า!AN68</f>
        <v>10500</v>
      </c>
      <c r="Z59" s="9" t="str">
        <f>[2]หน้าผ้า!AO68</f>
        <v>WSWT1925800SM</v>
      </c>
      <c r="AA59" s="8">
        <f>[2]หน้าผ้า!AQ68</f>
        <v>7683.5000000000009</v>
      </c>
      <c r="AB59" s="8">
        <f>[2]หน้าผ้า!AR68</f>
        <v>7033</v>
      </c>
      <c r="AC59" s="8">
        <f>[2]หน้าผ้า!AS68</f>
        <v>650.50000000000091</v>
      </c>
      <c r="AD59" s="8">
        <f>[2]หน้าผ้า!AT68</f>
        <v>2971</v>
      </c>
      <c r="AE59" s="8">
        <f>[2]หน้าผ้า!AU68</f>
        <v>4712.5000000000009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P8</v>
      </c>
      <c r="AI59" s="1">
        <f>[2]หน้าผ้า!DM68</f>
        <v>4</v>
      </c>
      <c r="AJ59" s="3">
        <f>[2]หน้าผ้า!DN68</f>
        <v>45978</v>
      </c>
      <c r="AK59" s="3">
        <f>[2]หน้าผ้า!DQ68</f>
        <v>45974</v>
      </c>
      <c r="AL59" s="3">
        <f>[2]หน้าผ้า!DR68</f>
        <v>45968</v>
      </c>
      <c r="AM59" s="3">
        <f>[2]หน้าผ้า!DS68</f>
        <v>45975</v>
      </c>
      <c r="AN59" s="3">
        <f>[2]หน้าผ้า!DT68</f>
        <v>45976</v>
      </c>
      <c r="AO59" s="3">
        <f>[2]หน้าผ้า!DU68</f>
        <v>45976</v>
      </c>
      <c r="AP59" s="3">
        <f>[2]หน้าผ้า!DP68</f>
        <v>45973</v>
      </c>
      <c r="AQ59" s="3">
        <f>[2]หน้าผ้า!DW68</f>
        <v>45977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>รอART</v>
      </c>
      <c r="AY59" s="2" t="str">
        <f>[2]หน้าผ้า!AG68</f>
        <v>เย็น17/11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WRWT25800/WRWT25800</v>
      </c>
      <c r="BD59" s="56">
        <f>[2]หน้าผ้า!CA68</f>
        <v>43.944888888888968</v>
      </c>
    </row>
    <row r="60" spans="1:56" ht="27.75" customHeight="1" x14ac:dyDescent="0.45">
      <c r="A60" s="3">
        <f>[2]หน้าผ้า!C69</f>
        <v>0</v>
      </c>
      <c r="B60" s="14" t="str">
        <f>[2]หน้าผ้า!B69</f>
        <v>ใบรับคำสั่งซื้อ</v>
      </c>
      <c r="C60" s="9" t="str">
        <f>[2]หน้าผ้า!E69</f>
        <v>บจก.เอเชี่ยนเคมิคัล</v>
      </c>
      <c r="D60" s="13" t="str">
        <f>[2]หน้าผ้า!F69</f>
        <v>A.C.C.ภาษาอังกฤษ 8-111-131</v>
      </c>
      <c r="E60" s="9">
        <f>[2]หน้าผ้า!G69</f>
        <v>19</v>
      </c>
      <c r="F60" s="9">
        <f>[2]หน้าผ้า!H69</f>
        <v>26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70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ไม่</v>
      </c>
      <c r="M60" s="10">
        <f>[2]หน้าผ้า!T69</f>
        <v>20</v>
      </c>
      <c r="N60" s="9">
        <f>[2]หน้าผ้า!U69</f>
        <v>28</v>
      </c>
      <c r="O60" s="9">
        <f>[2]หน้าผ้า!V69</f>
        <v>50</v>
      </c>
      <c r="P60" s="10">
        <f>[2]หน้าผ้า!AB69</f>
        <v>172.69642879999998</v>
      </c>
      <c r="Q60" s="10">
        <f>[2]หน้าผ้า!AC69</f>
        <v>0</v>
      </c>
      <c r="R60" s="10">
        <f>[2]หน้าผ้า!AD69</f>
        <v>172.69642879999998</v>
      </c>
      <c r="S60" s="9" t="str">
        <f>[2]หน้าผ้า!Z69</f>
        <v>มัด100</v>
      </c>
      <c r="T60" s="12">
        <f>[2]หน้าผ้า!X69</f>
        <v>45978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WSWT1925800SM</v>
      </c>
      <c r="AA60" s="8">
        <f>[2]หน้าผ้า!AQ69</f>
        <v>7683.5000000000009</v>
      </c>
      <c r="AB60" s="8">
        <f>[2]หน้าผ้า!AR69</f>
        <v>0</v>
      </c>
      <c r="AC60" s="8">
        <f>[2]หน้าผ้า!AS69</f>
        <v>7683.5000000000009</v>
      </c>
      <c r="AD60" s="8">
        <f>[2]หน้าผ้า!AT69</f>
        <v>0</v>
      </c>
      <c r="AE60" s="8">
        <f>[2]หน้าผ้า!AU69</f>
        <v>7683.5000000000009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P8</v>
      </c>
      <c r="AI60" s="1">
        <f>[2]หน้าผ้า!DM69</f>
        <v>4</v>
      </c>
      <c r="AJ60" s="3">
        <f>[2]หน้าผ้า!DN69</f>
        <v>45978</v>
      </c>
      <c r="AK60" s="3">
        <f>[2]หน้าผ้า!DQ69</f>
        <v>45974</v>
      </c>
      <c r="AL60" s="3">
        <f>[2]หน้าผ้า!DR69</f>
        <v>45968</v>
      </c>
      <c r="AM60" s="3">
        <f>[2]หน้าผ้า!DS69</f>
        <v>45975</v>
      </c>
      <c r="AN60" s="3">
        <f>[2]หน้าผ้า!DT69</f>
        <v>45976</v>
      </c>
      <c r="AO60" s="3">
        <f>[2]หน้าผ้า!DU69</f>
        <v>45976</v>
      </c>
      <c r="AP60" s="3">
        <f>[2]หน้าผ้า!DP69</f>
        <v>45973</v>
      </c>
      <c r="AQ60" s="3">
        <f>[2]หน้าผ้า!DW69</f>
        <v>45977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>รอART</v>
      </c>
      <c r="AY60" s="2" t="str">
        <f>[2]หน้าผ้า!AG69</f>
        <v>เย็น17/11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WRWT25800/WRWT25800</v>
      </c>
      <c r="BD60" s="56">
        <f>[2]หน้าผ้า!CA69</f>
        <v>519.06311111111143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19</v>
      </c>
      <c r="F61" s="9">
        <f>[2]หน้าผ้า!H70</f>
        <v>30</v>
      </c>
      <c r="G61" s="9">
        <f>[2]หน้าผ้า!I70</f>
        <v>0</v>
      </c>
      <c r="H61" s="9">
        <f>[2]หน้าผ้า!J70</f>
        <v>0</v>
      </c>
      <c r="I61" s="9">
        <f>[2]หน้าผ้า!L70</f>
        <v>56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 t="str">
        <f>[2]หน้าผ้า!AJ70</f>
        <v xml:space="preserve"> 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WSWT1925800SM</v>
      </c>
      <c r="AA61" s="8">
        <f>[2]หน้าผ้า!AQ70</f>
        <v>15367.000000000002</v>
      </c>
      <c r="AB61" s="8">
        <f>[2]หน้าผ้า!AR70</f>
        <v>7033</v>
      </c>
      <c r="AC61" s="8">
        <f>[2]หน้าผ้า!AS70</f>
        <v>8334.0000000000018</v>
      </c>
      <c r="AD61" s="8">
        <f>[2]หน้าผ้า!AT70</f>
        <v>2971</v>
      </c>
      <c r="AE61" s="8">
        <f>[2]หน้าผ้า!AU70</f>
        <v>12396.000000000002</v>
      </c>
      <c r="AF61" s="8" t="str">
        <f>[2]หน้าผ้า!AI70</f>
        <v>ระบุในSD</v>
      </c>
      <c r="AG61" s="1" t="str">
        <f>[3]หน้าผ้า!DC73</f>
        <v>ผ้าขาว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WRWT190800/WRWT25800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45905</v>
      </c>
      <c r="B62" s="14" t="str">
        <f>[2]หน้าผ้า!B71</f>
        <v>MK68-001080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เพอเฟคค์104 โกลด์</v>
      </c>
      <c r="E62" s="9">
        <f>[2]หน้าผ้า!G71</f>
        <v>19</v>
      </c>
      <c r="F62" s="9">
        <f>[2]หน้าผ้า!H71</f>
        <v>34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109</v>
      </c>
      <c r="V62" s="10">
        <f>[2]หน้าผ้า!AJ71</f>
        <v>0</v>
      </c>
      <c r="W62" s="10">
        <f>[2]หน้าผ้า!AL71</f>
        <v>109</v>
      </c>
      <c r="X62" s="10">
        <f>[2]หน้าผ้า!AM71</f>
        <v>6124</v>
      </c>
      <c r="Y62" s="10">
        <f>[2]หน้าผ้า!AN71</f>
        <v>0</v>
      </c>
      <c r="Z62" s="9" t="str">
        <f>[2]หน้าผ้า!AO71</f>
        <v>WSWT19251000SM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WRWT251000/WRWT251000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19</v>
      </c>
      <c r="F63" s="9">
        <f>[2]หน้าผ้า!H72</f>
        <v>34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80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WSWT19251000SM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พร้อมส่ง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WRWT251000/WRYL251000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45962</v>
      </c>
      <c r="B64" s="14" t="str">
        <f>[2]หน้าผ้า!B73</f>
        <v>MK68-001316</v>
      </c>
      <c r="C64" s="9" t="str">
        <f>[2]หน้าผ้า!E73</f>
        <v>บจก.หนองบัวฟีดมิลล์</v>
      </c>
      <c r="D64" s="13" t="str">
        <f>[2]หน้าผ้า!F73</f>
        <v>ไม่พิมพ์</v>
      </c>
      <c r="E64" s="9">
        <f>[2]หน้าผ้า!G73</f>
        <v>20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53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</v>
      </c>
      <c r="T64" s="12">
        <f>[2]หน้าผ้า!X73</f>
        <v>45967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WSWT2025650</v>
      </c>
      <c r="AA64" s="8">
        <f>[2]หน้าผ้า!AQ73</f>
        <v>4400.55</v>
      </c>
      <c r="AB64" s="8">
        <f>[2]หน้าผ้า!AR73</f>
        <v>4400.55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P3</v>
      </c>
      <c r="AI64" s="1">
        <f>[2]หน้าผ้า!DM73</f>
        <v>1</v>
      </c>
      <c r="AJ64" s="3">
        <f>[2]หน้าผ้า!DN73</f>
        <v>45967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45966</v>
      </c>
      <c r="AP64" s="3">
        <f>[2]หน้าผ้า!DP73</f>
        <v>45962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ตัด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WRWT25650/WRWT25650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0</v>
      </c>
      <c r="B65" s="14">
        <f>[2]หน้าผ้า!B74</f>
        <v>0</v>
      </c>
      <c r="C65" s="9">
        <f>[2]หน้าผ้า!E74</f>
        <v>0</v>
      </c>
      <c r="D65" s="13">
        <f>[2]หน้าผ้า!F74</f>
        <v>0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65</v>
      </c>
      <c r="J65" s="9" t="str">
        <f>[2]หน้าผ้า!M74</f>
        <v>±</v>
      </c>
      <c r="K65" s="9">
        <f>[2]หน้าผ้า!N74</f>
        <v>5</v>
      </c>
      <c r="L65" s="9">
        <f>[2]หน้าผ้า!R74</f>
        <v>0</v>
      </c>
      <c r="M65" s="10">
        <f>[2]หน้าผ้า!T74</f>
        <v>0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>
        <f>[2]หน้าผ้า!Z74</f>
        <v>0</v>
      </c>
      <c r="T65" s="12">
        <f>[2]หน้าผ้า!X74</f>
        <v>0</v>
      </c>
      <c r="U65" s="11">
        <f>[2]หน้าผ้า!AA74</f>
        <v>0</v>
      </c>
      <c r="V65" s="10">
        <f>[2]หน้าผ้า!AJ74</f>
        <v>0</v>
      </c>
      <c r="W65" s="10">
        <f>[2]หน้าผ้า!AL74</f>
        <v>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WSWT2025650</v>
      </c>
      <c r="AA65" s="8">
        <f>[2]หน้าผ้า!AQ74</f>
        <v>4400.55</v>
      </c>
      <c r="AB65" s="8">
        <f>[2]หน้าผ้า!AR74</f>
        <v>4400.55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ระบุในSD</v>
      </c>
      <c r="AG65" s="1" t="str">
        <f>[3]หน้าผ้า!DC77</f>
        <v>พิมพ์ไม่ครบ</v>
      </c>
      <c r="AH65" s="1">
        <f>[2]หน้าผ้า!DL74</f>
        <v>0</v>
      </c>
      <c r="AI65" s="1" t="str">
        <f>[2]หน้าผ้า!DM74</f>
        <v>Lead time</v>
      </c>
      <c r="AJ65" s="3">
        <f>[2]หน้าผ้า!DN74</f>
        <v>0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0</v>
      </c>
      <c r="AP65" s="3">
        <f>[2]หน้าผ้า!DP74</f>
        <v>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>
        <f>[2]หน้าผ้า!EC74</f>
        <v>0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WRWT25650/WRWT25650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0</v>
      </c>
      <c r="B66" s="14">
        <f>[2]หน้าผ้า!B75</f>
        <v>0</v>
      </c>
      <c r="C66" s="9">
        <f>[2]หน้าผ้า!E75</f>
        <v>0</v>
      </c>
      <c r="D66" s="13">
        <f>[2]หน้าผ้า!F75</f>
        <v>0</v>
      </c>
      <c r="E66" s="9">
        <f>[2]หน้าผ้า!G75</f>
        <v>20</v>
      </c>
      <c r="F66" s="9">
        <f>[2]หน้าผ้า!H75</f>
        <v>37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70</v>
      </c>
      <c r="J66" s="9" t="str">
        <f>[2]หน้าผ้า!M75</f>
        <v>±</v>
      </c>
      <c r="K66" s="9">
        <f>[2]หน้าผ้า!N75</f>
        <v>5</v>
      </c>
      <c r="L66" s="9">
        <f>[2]หน้าผ้า!R75</f>
        <v>0</v>
      </c>
      <c r="M66" s="10">
        <f>[2]หน้าผ้า!T75</f>
        <v>0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>
        <f>[2]หน้าผ้า!Z75</f>
        <v>0</v>
      </c>
      <c r="T66" s="12">
        <f>[2]หน้าผ้า!X75</f>
        <v>0</v>
      </c>
      <c r="U66" s="11">
        <f>[2]หน้าผ้า!AA75</f>
        <v>0</v>
      </c>
      <c r="V66" s="10">
        <f>[2]หน้าผ้า!AJ75</f>
        <v>0</v>
      </c>
      <c r="W66" s="10">
        <f>[2]หน้าผ้า!AL75</f>
        <v>0</v>
      </c>
      <c r="X66" s="10">
        <f>[2]หน้าผ้า!AM75</f>
        <v>0</v>
      </c>
      <c r="Y66" s="10">
        <f>[2]หน้าผ้า!AN75</f>
        <v>0</v>
      </c>
      <c r="Z66" s="9" t="str">
        <f>[2]หน้าผ้า!AO75</f>
        <v>WSWT2025700</v>
      </c>
      <c r="AA66" s="8" t="e">
        <f>[2]หน้าผ้า!AQ75</f>
        <v>#REF!</v>
      </c>
      <c r="AB66" s="8" t="e">
        <f>[2]หน้าผ้า!AR75</f>
        <v>#REF!</v>
      </c>
      <c r="AC66" s="8" t="e">
        <f>[2]หน้าผ้า!AS75</f>
        <v>#REF!</v>
      </c>
      <c r="AD66" s="8" t="e">
        <f>[2]หน้าผ้า!AT75</f>
        <v>#REF!</v>
      </c>
      <c r="AE66" s="8" t="e">
        <f>[2]หน้าผ้า!AU75</f>
        <v>#REF!</v>
      </c>
      <c r="AF66" s="8" t="str">
        <f>[2]หน้าผ้า!AI75</f>
        <v>ระบุในSD</v>
      </c>
      <c r="AG66" s="1" t="str">
        <f>[3]หน้าผ้า!DC78</f>
        <v>พร้อมส่ง</v>
      </c>
      <c r="AH66" s="1">
        <f>[2]หน้าผ้า!DL75</f>
        <v>0</v>
      </c>
      <c r="AI66" s="1" t="str">
        <f>[2]หน้าผ้า!DM75</f>
        <v>Lead time</v>
      </c>
      <c r="AJ66" s="3">
        <f>[2]หน้าผ้า!DN75</f>
        <v>0</v>
      </c>
      <c r="AK66" s="3">
        <f>[2]หน้าผ้า!DQ75</f>
        <v>0</v>
      </c>
      <c r="AL66" s="3">
        <f>[2]หน้าผ้า!DR75</f>
        <v>0</v>
      </c>
      <c r="AM66" s="3">
        <f>[2]หน้าผ้า!DS75</f>
        <v>0</v>
      </c>
      <c r="AN66" s="3">
        <f>[2]หน้าผ้า!DT75</f>
        <v>0</v>
      </c>
      <c r="AO66" s="3">
        <f>[2]หน้าผ้า!DU75</f>
        <v>0</v>
      </c>
      <c r="AP66" s="3">
        <f>[2]หน้าผ้า!DP75</f>
        <v>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>
        <f>[2]หน้าผ้า!EC75</f>
        <v>0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WRWT25800/WRWT25650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45951</v>
      </c>
      <c r="B67" s="14" t="str">
        <f>[2]หน้าผ้า!B76</f>
        <v>MK68-001257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913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จับจีบ4"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45967</v>
      </c>
      <c r="U67" s="11">
        <f>[2]หน้าผ้า!AA76</f>
        <v>2880</v>
      </c>
      <c r="V67" s="10">
        <f>[2]หน้าผ้า!AJ76</f>
        <v>2880</v>
      </c>
      <c r="W67" s="10">
        <f>[2]หน้าผ้า!AL76</f>
        <v>0</v>
      </c>
      <c r="X67" s="10">
        <f>[2]หน้าผ้า!AM76</f>
        <v>33609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รอเก็บ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45967</v>
      </c>
      <c r="AK67" s="3">
        <f>[2]หน้าผ้า!DQ76</f>
        <v>45963</v>
      </c>
      <c r="AL67" s="3">
        <f>[2]หน้าผ้า!DR76</f>
        <v>45956</v>
      </c>
      <c r="AM67" s="3">
        <f>[2]หน้าผ้า!DS76</f>
        <v>45964</v>
      </c>
      <c r="AN67" s="3">
        <f>[2]หน้าผ้า!DT76</f>
        <v>45965</v>
      </c>
      <c r="AO67" s="3">
        <f>[2]หน้าผ้า!DU76</f>
        <v>45966</v>
      </c>
      <c r="AP67" s="3">
        <f>[2]หน้าผ้า!DP76</f>
        <v>45962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 t="str">
        <f>[2]หน้าผ้า!AG76</f>
        <v>3/11,10000  10/11,10000  17/11 ,10000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45951</v>
      </c>
      <c r="B68" s="14" t="str">
        <f>[2]หน้าผ้า!B77</f>
        <v>MK68-001256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912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45967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1940</v>
      </c>
      <c r="Y68" s="10">
        <f>[2]หน้าผ้า!AN77</f>
        <v>8463</v>
      </c>
      <c r="Z68" s="9" t="str">
        <f>[2]หน้าผ้า!AO77</f>
        <v>WSWT2025800SM</v>
      </c>
      <c r="AA68" s="8">
        <f>[2]หน้าผ้า!AQ77</f>
        <v>8867.1082500000011</v>
      </c>
      <c r="AB68" s="8">
        <f>[2]หน้าผ้า!AR77</f>
        <v>8867.1082500000011</v>
      </c>
      <c r="AC68" s="8">
        <f>[2]หน้าผ้า!AS77</f>
        <v>0</v>
      </c>
      <c r="AD68" s="8">
        <f>[2]หน้าผ้า!AT77</f>
        <v>8867.1082500000011</v>
      </c>
      <c r="AE68" s="8">
        <f>[2]หน้าผ้า!AU77</f>
        <v>0</v>
      </c>
      <c r="AF68" s="8" t="str">
        <f>[2]หน้าผ้า!AI77</f>
        <v>บล๊อกแตกเนื่องจากโดนมีดพนักงาน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45967</v>
      </c>
      <c r="AK68" s="3">
        <f>[2]หน้าผ้า!DQ77</f>
        <v>45963</v>
      </c>
      <c r="AL68" s="3">
        <f>[2]หน้าผ้า!DR77</f>
        <v>45956</v>
      </c>
      <c r="AM68" s="3">
        <f>[2]หน้าผ้า!DS77</f>
        <v>45964</v>
      </c>
      <c r="AN68" s="3">
        <f>[2]หน้าผ้า!DT77</f>
        <v>45965</v>
      </c>
      <c r="AO68" s="3">
        <f>[2]หน้าผ้า!DU77</f>
        <v>45966</v>
      </c>
      <c r="AP68" s="3">
        <f>[2]หน้าผ้า!DP77</f>
        <v>45962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45919</v>
      </c>
      <c r="B69" s="14" t="str">
        <f>[2]หน้าผ้า!B78</f>
        <v>MK68-001123</v>
      </c>
      <c r="C69" s="9" t="str">
        <f>[2]หน้าผ้า!E78</f>
        <v>บจก.อินเทคค์ โกลบอล</v>
      </c>
      <c r="D69" s="13" t="str">
        <f>[2]หน้าผ้า!F78</f>
        <v>เพอเฟคค์ 912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45967</v>
      </c>
      <c r="U69" s="11">
        <f>[2]หน้าผ้า!AA78</f>
        <v>928</v>
      </c>
      <c r="V69" s="10">
        <f>[2]หน้าผ้า!AJ78</f>
        <v>880</v>
      </c>
      <c r="W69" s="10">
        <f>[2]หน้าผ้า!AL78</f>
        <v>48</v>
      </c>
      <c r="X69" s="10">
        <f>[2]หน้าผ้า!AM78</f>
        <v>0</v>
      </c>
      <c r="Y69" s="10">
        <f>[2]หน้าผ้า!AN78</f>
        <v>50.400000000000006</v>
      </c>
      <c r="Z69" s="9" t="str">
        <f>[2]หน้าผ้า!AO78</f>
        <v>WSWT2025800SM</v>
      </c>
      <c r="AA69" s="8">
        <f>[2]หน้าผ้า!AQ78</f>
        <v>50.292000000000002</v>
      </c>
      <c r="AB69" s="8">
        <f>[2]หน้าผ้า!AR78</f>
        <v>50.292000000000002</v>
      </c>
      <c r="AC69" s="8">
        <f>[2]หน้าผ้า!AS78</f>
        <v>0</v>
      </c>
      <c r="AD69" s="8">
        <f>[2]หน้าผ้า!AT78</f>
        <v>50.292000000000002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45967</v>
      </c>
      <c r="AK69" s="3">
        <f>[2]หน้าผ้า!DQ78</f>
        <v>45963</v>
      </c>
      <c r="AL69" s="3">
        <f>[2]หน้าผ้า!DR78</f>
        <v>45956</v>
      </c>
      <c r="AM69" s="3">
        <f>[2]หน้าผ้า!DS78</f>
        <v>45964</v>
      </c>
      <c r="AN69" s="3">
        <f>[2]หน้าผ้า!DT78</f>
        <v>45965</v>
      </c>
      <c r="AO69" s="3">
        <f>[2]หน้าผ้า!DU78</f>
        <v>45966</v>
      </c>
      <c r="AP69" s="3">
        <f>[2]หน้าผ้า!DP78</f>
        <v>45962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ลบสีจำนวนมาก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>
        <f>[2]หน้าผ้า!F79</f>
        <v>952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45968</v>
      </c>
      <c r="U70" s="11">
        <f>[2]หน้าผ้า!AA79</f>
        <v>5000</v>
      </c>
      <c r="V70" s="10">
        <f>[2]หน้าผ้า!AJ79</f>
        <v>4667</v>
      </c>
      <c r="W70" s="10">
        <f>[2]หน้าผ้า!AL79</f>
        <v>333</v>
      </c>
      <c r="X70" s="10">
        <f>[2]หน้าผ้า!AM79</f>
        <v>5250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45968</v>
      </c>
      <c r="AK70" s="3">
        <f>[2]หน้าผ้า!DQ79</f>
        <v>45964</v>
      </c>
      <c r="AL70" s="3">
        <f>[2]หน้าผ้า!DR79</f>
        <v>45957</v>
      </c>
      <c r="AM70" s="3">
        <f>[2]หน้าผ้า!DS79</f>
        <v>45965</v>
      </c>
      <c r="AN70" s="3">
        <f>[2]หน้าผ้า!DT79</f>
        <v>45966</v>
      </c>
      <c r="AO70" s="3">
        <f>[2]หน้าผ้า!DU79</f>
        <v>45967</v>
      </c>
      <c r="AP70" s="3">
        <f>[2]หน้าผ้า!DP79</f>
        <v>45963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 t="str">
        <f>[2]หน้าผ้า!F80</f>
        <v>ขุนศึกเบอร์ 1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45971</v>
      </c>
      <c r="U71" s="11">
        <f>[2]หน้าผ้า!AA80</f>
        <v>5000</v>
      </c>
      <c r="V71" s="10">
        <f>[2]หน้าผ้า!AJ80</f>
        <v>5100</v>
      </c>
      <c r="W71" s="10">
        <f>[2]หน้าผ้า!AL80</f>
        <v>0</v>
      </c>
      <c r="X71" s="10">
        <f>[2]หน้าผ้า!AM80</f>
        <v>5100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45971</v>
      </c>
      <c r="AK71" s="3">
        <f>[2]หน้าผ้า!DQ80</f>
        <v>45967</v>
      </c>
      <c r="AL71" s="3">
        <f>[2]หน้าผ้า!DR80</f>
        <v>45960</v>
      </c>
      <c r="AM71" s="3">
        <f>[2]หน้าผ้า!DS80</f>
        <v>45968</v>
      </c>
      <c r="AN71" s="3">
        <f>[2]หน้าผ้า!DT80</f>
        <v>45969</v>
      </c>
      <c r="AO71" s="3">
        <f>[2]หน้าผ้า!DU80</f>
        <v>45970</v>
      </c>
      <c r="AP71" s="3">
        <f>[2]หน้าผ้า!DP80</f>
        <v>45966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007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45971</v>
      </c>
      <c r="U72" s="11">
        <f>[2]หน้าผ้า!AA81</f>
        <v>2500</v>
      </c>
      <c r="V72" s="10">
        <f>[2]หน้าผ้า!AJ81</f>
        <v>2500</v>
      </c>
      <c r="W72" s="10">
        <f>[2]หน้าผ้า!AL81</f>
        <v>0</v>
      </c>
      <c r="X72" s="10">
        <f>[2]หน้าผ้า!AM81</f>
        <v>2543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45971</v>
      </c>
      <c r="AK72" s="3">
        <f>[2]หน้าผ้า!DQ81</f>
        <v>45967</v>
      </c>
      <c r="AL72" s="3">
        <f>[2]หน้าผ้า!DR81</f>
        <v>45960</v>
      </c>
      <c r="AM72" s="3">
        <f>[2]หน้าผ้า!DS81</f>
        <v>45968</v>
      </c>
      <c r="AN72" s="3">
        <f>[2]หน้าผ้า!DT81</f>
        <v>45969</v>
      </c>
      <c r="AO72" s="3">
        <f>[2]หน้าผ้า!DU81</f>
        <v>45970</v>
      </c>
      <c r="AP72" s="3">
        <f>[2]หน้าผ้า!DP81</f>
        <v>45966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45916</v>
      </c>
      <c r="B73" s="14" t="str">
        <f>[2]หน้าผ้า!B82</f>
        <v>MK68-001119</v>
      </c>
      <c r="C73" s="9" t="str">
        <f>[2]หน้าผ้า!E82</f>
        <v>บจก.ซันฟีด</v>
      </c>
      <c r="D73" s="13" t="str">
        <f>[2]หน้าผ้า!F82</f>
        <v>ขุนศึกเบอร์ 1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+</v>
      </c>
      <c r="K73" s="9">
        <f>[2]หน้าผ้า!N82</f>
        <v>0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 xml:space="preserve">300กระสอบแบนเต็มใบ </v>
      </c>
      <c r="T73" s="12">
        <f>[2]หน้าผ้า!X82</f>
        <v>45971</v>
      </c>
      <c r="U73" s="11">
        <f>[2]หน้าผ้า!AA82</f>
        <v>5000</v>
      </c>
      <c r="V73" s="10">
        <f>[2]หน้าผ้า!AJ82</f>
        <v>5100</v>
      </c>
      <c r="W73" s="10">
        <f>[2]หน้าผ้า!AL82</f>
        <v>0</v>
      </c>
      <c r="X73" s="10">
        <f>[2]หน้าผ้า!AM82</f>
        <v>5100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45971</v>
      </c>
      <c r="AK73" s="3">
        <f>[2]หน้าผ้า!DQ82</f>
        <v>45967</v>
      </c>
      <c r="AL73" s="3">
        <f>[2]หน้าผ้า!DR82</f>
        <v>45960</v>
      </c>
      <c r="AM73" s="3">
        <f>[2]หน้าผ้า!DS82</f>
        <v>45968</v>
      </c>
      <c r="AN73" s="3">
        <f>[2]หน้าผ้า!DT82</f>
        <v>45969</v>
      </c>
      <c r="AO73" s="3">
        <f>[2]หน้าผ้า!DU82</f>
        <v>45970</v>
      </c>
      <c r="AP73" s="3">
        <f>[2]หน้าผ้า!DP82</f>
        <v>45966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45916</v>
      </c>
      <c r="B74" s="14" t="str">
        <f>[2]หน้าผ้า!B83</f>
        <v>MK68-001119</v>
      </c>
      <c r="C74" s="9" t="str">
        <f>[2]หน้าผ้า!E83</f>
        <v>บจก.ซันฟีด</v>
      </c>
      <c r="D74" s="13">
        <f>[2]หน้าผ้า!F83</f>
        <v>953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+</v>
      </c>
      <c r="K74" s="9">
        <f>[2]หน้าผ้า!N83</f>
        <v>0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 xml:space="preserve">300กระสอบแบนเต็มใบ </v>
      </c>
      <c r="T74" s="12">
        <f>[2]หน้าผ้า!X83</f>
        <v>45972</v>
      </c>
      <c r="U74" s="11">
        <f>[2]หน้าผ้า!AA83</f>
        <v>5000</v>
      </c>
      <c r="V74" s="10">
        <f>[2]หน้าผ้า!AJ83</f>
        <v>4489</v>
      </c>
      <c r="W74" s="10">
        <f>[2]หน้าผ้า!AL83</f>
        <v>511</v>
      </c>
      <c r="X74" s="10">
        <f>[2]หน้าผ้า!AM83</f>
        <v>5000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45972</v>
      </c>
      <c r="AK74" s="3">
        <f>[2]หน้าผ้า!DQ83</f>
        <v>45968</v>
      </c>
      <c r="AL74" s="3">
        <f>[2]หน้าผ้า!DR83</f>
        <v>45961</v>
      </c>
      <c r="AM74" s="3">
        <f>[2]หน้าผ้า!DS83</f>
        <v>45969</v>
      </c>
      <c r="AN74" s="3">
        <f>[2]หน้าผ้า!DT83</f>
        <v>45970</v>
      </c>
      <c r="AO74" s="3">
        <f>[2]หน้าผ้า!DU83</f>
        <v>45971</v>
      </c>
      <c r="AP74" s="3">
        <f>[2]หน้าผ้า!DP83</f>
        <v>45967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45916</v>
      </c>
      <c r="B75" s="14" t="str">
        <f>[2]หน้าผ้า!B84</f>
        <v>MK68-001119</v>
      </c>
      <c r="C75" s="9" t="str">
        <f>[2]หน้าผ้า!E84</f>
        <v>บจก.ซันฟีด</v>
      </c>
      <c r="D75" s="13">
        <f>[2]หน้าผ้า!F84</f>
        <v>953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+</v>
      </c>
      <c r="K75" s="9">
        <f>[2]หน้าผ้า!N84</f>
        <v>0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 xml:space="preserve">300กระสอบแบนเต็มใบ </v>
      </c>
      <c r="T75" s="12">
        <f>[2]หน้าผ้า!X84</f>
        <v>45972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5250</v>
      </c>
      <c r="Z75" s="9" t="str">
        <f>[2]หน้าผ้า!AO84</f>
        <v>WSWT2025800SM</v>
      </c>
      <c r="AA75" s="8">
        <f>[2]หน้าผ้า!AQ84</f>
        <v>5518.15</v>
      </c>
      <c r="AB75" s="8">
        <f>[2]หน้าผ้า!AR84</f>
        <v>5518.15</v>
      </c>
      <c r="AC75" s="8">
        <f>[2]หน้าผ้า!AS84</f>
        <v>0</v>
      </c>
      <c r="AD75" s="8">
        <f>[2]หน้าผ้า!AT84</f>
        <v>5518.15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45972</v>
      </c>
      <c r="AK75" s="3">
        <f>[2]หน้าผ้า!DQ84</f>
        <v>45968</v>
      </c>
      <c r="AL75" s="3">
        <f>[2]หน้าผ้า!DR84</f>
        <v>45961</v>
      </c>
      <c r="AM75" s="3">
        <f>[2]หน้าผ้า!DS84</f>
        <v>45969</v>
      </c>
      <c r="AN75" s="3">
        <f>[2]หน้าผ้า!DT84</f>
        <v>45970</v>
      </c>
      <c r="AO75" s="3">
        <f>[2]หน้าผ้า!DU84</f>
        <v>45971</v>
      </c>
      <c r="AP75" s="3">
        <f>[2]หน้าผ้า!DP84</f>
        <v>45967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>
        <f>[2]หน้าผ้า!F85</f>
        <v>964</v>
      </c>
      <c r="E76" s="9">
        <f>[2]หน้าผ้า!G85</f>
        <v>20</v>
      </c>
      <c r="F76" s="9">
        <f>[2]หน้าผ้า!H85</f>
        <v>39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102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45972</v>
      </c>
      <c r="U76" s="11">
        <f>[2]หน้าผ้า!AA85</f>
        <v>3500</v>
      </c>
      <c r="V76" s="10">
        <f>[2]หน้าผ้า!AJ85</f>
        <v>0</v>
      </c>
      <c r="W76" s="10">
        <f>[2]หน้าผ้า!AL85</f>
        <v>3500</v>
      </c>
      <c r="X76" s="10">
        <f>[2]หน้าผ้า!AM85</f>
        <v>0</v>
      </c>
      <c r="Y76" s="10">
        <f>[2]หน้าผ้า!AN85</f>
        <v>3675</v>
      </c>
      <c r="Z76" s="9" t="str">
        <f>[2]หน้าผ้า!AO85</f>
        <v>WSWT2025800SM</v>
      </c>
      <c r="AA76" s="8">
        <f>[2]หน้าผ้า!AQ85</f>
        <v>3960.4950000000003</v>
      </c>
      <c r="AB76" s="8">
        <f>[2]หน้าผ้า!AR85</f>
        <v>3960.4950000000003</v>
      </c>
      <c r="AC76" s="8">
        <f>[2]หน้าผ้า!AS85</f>
        <v>0</v>
      </c>
      <c r="AD76" s="8">
        <f>[2]หน้าผ้า!AT85</f>
        <v>3960.4950000000003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45972</v>
      </c>
      <c r="AK76" s="3">
        <f>[2]หน้าผ้า!DQ85</f>
        <v>45968</v>
      </c>
      <c r="AL76" s="3">
        <f>[2]หน้าผ้า!DR85</f>
        <v>45961</v>
      </c>
      <c r="AM76" s="3">
        <f>[2]หน้าผ้า!DS85</f>
        <v>45969</v>
      </c>
      <c r="AN76" s="3">
        <f>[2]หน้าผ้า!DT85</f>
        <v>45970</v>
      </c>
      <c r="AO76" s="3">
        <f>[2]หน้าผ้า!DU85</f>
        <v>45971</v>
      </c>
      <c r="AP76" s="3">
        <f>[2]หน้าผ้า!DP85</f>
        <v>45967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 t="str">
        <f>[2]หน้าผ้า!F86</f>
        <v>ขุนศึกเบอร์ 2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45972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WSWT2025800SM</v>
      </c>
      <c r="AA77" s="8">
        <f>[2]หน้าผ้า!AQ86</f>
        <v>5518.15</v>
      </c>
      <c r="AB77" s="8">
        <f>[2]หน้าผ้า!AR86</f>
        <v>5518.15</v>
      </c>
      <c r="AC77" s="8">
        <f>[2]หน้าผ้า!AS86</f>
        <v>0</v>
      </c>
      <c r="AD77" s="8">
        <f>[2]หน้าผ้า!AT86</f>
        <v>5518.15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45972</v>
      </c>
      <c r="AK77" s="3">
        <f>[2]หน้าผ้า!DQ86</f>
        <v>45968</v>
      </c>
      <c r="AL77" s="3">
        <f>[2]หน้าผ้า!DR86</f>
        <v>45961</v>
      </c>
      <c r="AM77" s="3">
        <f>[2]หน้าผ้า!DS86</f>
        <v>45969</v>
      </c>
      <c r="AN77" s="3">
        <f>[2]หน้าผ้า!DT86</f>
        <v>45970</v>
      </c>
      <c r="AO77" s="3">
        <f>[2]หน้าผ้า!DU86</f>
        <v>45971</v>
      </c>
      <c r="AP77" s="3">
        <f>[2]หน้าผ้า!DP86</f>
        <v>45967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45923</v>
      </c>
      <c r="B78" s="14" t="str">
        <f>[2]หน้าผ้า!B87</f>
        <v>MK68-001158</v>
      </c>
      <c r="C78" s="9" t="str">
        <f>[2]หน้าผ้า!E87</f>
        <v>บจก.เอสพีเอ็ม อาหารสัตว์</v>
      </c>
      <c r="D78" s="13" t="str">
        <f>[2]หน้าผ้า!F87</f>
        <v>SW 441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45972</v>
      </c>
      <c r="U78" s="11">
        <f>[2]หน้าผ้า!AA87</f>
        <v>12000</v>
      </c>
      <c r="V78" s="10">
        <f>[2]หน้าผ้า!AJ87</f>
        <v>12000</v>
      </c>
      <c r="W78" s="10">
        <f>[2]หน้าผ้า!AL87</f>
        <v>0</v>
      </c>
      <c r="X78" s="10">
        <f>[2]หน้าผ้า!AM87</f>
        <v>12440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45972</v>
      </c>
      <c r="AK78" s="3">
        <f>[2]หน้าผ้า!DQ87</f>
        <v>45968</v>
      </c>
      <c r="AL78" s="3">
        <f>[2]หน้าผ้า!DR87</f>
        <v>45961</v>
      </c>
      <c r="AM78" s="3">
        <f>[2]หน้าผ้า!DS87</f>
        <v>45969</v>
      </c>
      <c r="AN78" s="3">
        <f>[2]หน้าผ้า!DT87</f>
        <v>45970</v>
      </c>
      <c r="AO78" s="3">
        <f>[2]หน้าผ้า!DU87</f>
        <v>45971</v>
      </c>
      <c r="AP78" s="3">
        <f>[2]หน้าผ้า!DP87</f>
        <v>45967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>
        <f>[2]หน้าผ้า!F88</f>
        <v>952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45974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5518.15</v>
      </c>
      <c r="AB79" s="8">
        <f>[2]หน้าผ้า!AR88</f>
        <v>5518.15</v>
      </c>
      <c r="AC79" s="8">
        <f>[2]หน้าผ้า!AS88</f>
        <v>0</v>
      </c>
      <c r="AD79" s="8">
        <f>[2]หน้าผ้า!AT88</f>
        <v>5518.15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45974</v>
      </c>
      <c r="AK79" s="3">
        <f>[2]หน้าผ้า!DQ88</f>
        <v>45970</v>
      </c>
      <c r="AL79" s="3">
        <f>[2]หน้าผ้า!DR88</f>
        <v>45963</v>
      </c>
      <c r="AM79" s="3">
        <f>[2]หน้าผ้า!DS88</f>
        <v>45971</v>
      </c>
      <c r="AN79" s="3">
        <f>[2]หน้าผ้า!DT88</f>
        <v>45972</v>
      </c>
      <c r="AO79" s="3">
        <f>[2]หน้าผ้า!DU88</f>
        <v>45973</v>
      </c>
      <c r="AP79" s="3">
        <f>[2]หน้าผ้า!DP88</f>
        <v>45969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 t="str">
        <f>[2]หน้าผ้า!F89</f>
        <v>007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ไม่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45975</v>
      </c>
      <c r="U80" s="11">
        <f>[2]หน้าผ้า!AA89</f>
        <v>2500</v>
      </c>
      <c r="V80" s="10">
        <f>[2]หน้าผ้า!AJ89</f>
        <v>2500</v>
      </c>
      <c r="W80" s="10">
        <f>[2]หน้าผ้า!AL89</f>
        <v>0</v>
      </c>
      <c r="X80" s="10">
        <f>[2]หน้าผ้า!AM89</f>
        <v>2543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45975</v>
      </c>
      <c r="AK80" s="3">
        <f>[2]หน้าผ้า!DQ89</f>
        <v>45971</v>
      </c>
      <c r="AL80" s="3">
        <f>[2]หน้าผ้า!DR89</f>
        <v>45964</v>
      </c>
      <c r="AM80" s="3">
        <f>[2]หน้าผ้า!DS89</f>
        <v>45972</v>
      </c>
      <c r="AN80" s="3">
        <f>[2]หน้าผ้า!DT89</f>
        <v>45973</v>
      </c>
      <c r="AO80" s="3">
        <f>[2]หน้าผ้า!DU89</f>
        <v>45974</v>
      </c>
      <c r="AP80" s="3">
        <f>[2]หน้าผ้า!DP89</f>
        <v>45970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45941</v>
      </c>
      <c r="B81" s="14" t="str">
        <f>[2]หน้าผ้า!B90</f>
        <v>MK68-001226</v>
      </c>
      <c r="C81" s="9" t="str">
        <f>[2]หน้าผ้า!E90</f>
        <v>บจก.เอพีเอ็ม อะโกร</v>
      </c>
      <c r="D81" s="13" t="str">
        <f>[2]หน้าผ้า!F90</f>
        <v>APM 914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45989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0</v>
      </c>
      <c r="Y81" s="10">
        <f>[2]หน้าผ้า!AN90</f>
        <v>3150</v>
      </c>
      <c r="Z81" s="9" t="str">
        <f>[2]หน้าผ้า!AO90</f>
        <v>WSWT2025800SM</v>
      </c>
      <c r="AA81" s="8">
        <f>[2]หน้าผ้า!AQ90</f>
        <v>3310.89</v>
      </c>
      <c r="AB81" s="8">
        <f>[2]หน้าผ้า!AR90</f>
        <v>3310.89</v>
      </c>
      <c r="AC81" s="8">
        <f>[2]หน้าผ้า!AS90</f>
        <v>0</v>
      </c>
      <c r="AD81" s="8">
        <f>[2]หน้าผ้า!AT90</f>
        <v>3310.89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45989</v>
      </c>
      <c r="AK81" s="3">
        <f>[2]หน้าผ้า!DQ90</f>
        <v>45985</v>
      </c>
      <c r="AL81" s="3">
        <f>[2]หน้าผ้า!DR90</f>
        <v>45978</v>
      </c>
      <c r="AM81" s="3">
        <f>[2]หน้าผ้า!DS90</f>
        <v>45986</v>
      </c>
      <c r="AN81" s="3">
        <f>[2]หน้าผ้า!DT90</f>
        <v>45987</v>
      </c>
      <c r="AO81" s="3">
        <f>[2]หน้าผ้า!DU90</f>
        <v>45988</v>
      </c>
      <c r="AP81" s="3">
        <f>[2]หน้าผ้า!DP90</f>
        <v>45984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45896</v>
      </c>
      <c r="B82" s="14" t="str">
        <f>[2]หน้าผ้า!B91</f>
        <v>MK68-001040</v>
      </c>
      <c r="C82" s="9" t="str">
        <f>[2]หน้าผ้า!E91</f>
        <v>บจก.เอสพีเอ็ม อาหารสัตว์</v>
      </c>
      <c r="D82" s="13" t="str">
        <f>[2]หน้าผ้า!F91</f>
        <v>ฟิล กู๊ด พี4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45975</v>
      </c>
      <c r="U82" s="11">
        <f>[2]หน้าผ้า!AA91</f>
        <v>3000</v>
      </c>
      <c r="V82" s="10">
        <f>[2]หน้าผ้า!AJ91</f>
        <v>3194</v>
      </c>
      <c r="W82" s="10">
        <f>[2]หน้าผ้า!AL91</f>
        <v>0</v>
      </c>
      <c r="X82" s="10">
        <f>[2]หน้าผ้า!AM91</f>
        <v>8100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5</v>
      </c>
      <c r="AJ82" s="3">
        <f>[2]หน้าผ้า!DN91</f>
        <v>45975</v>
      </c>
      <c r="AK82" s="3">
        <f>[2]หน้าผ้า!DQ91</f>
        <v>45970</v>
      </c>
      <c r="AL82" s="3">
        <f>[2]หน้าผ้า!DR91</f>
        <v>45963</v>
      </c>
      <c r="AM82" s="3">
        <f>[2]หน้าผ้า!DS91</f>
        <v>45971</v>
      </c>
      <c r="AN82" s="3">
        <f>[2]หน้าผ้า!DT91</f>
        <v>45972</v>
      </c>
      <c r="AO82" s="3">
        <f>[2]หน้าผ้า!DU91</f>
        <v>45973</v>
      </c>
      <c r="AP82" s="3">
        <f>[2]หน้าผ้า!DP91</f>
        <v>45970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45958</v>
      </c>
      <c r="B83" s="14" t="str">
        <f>[2]หน้าผ้า!B92</f>
        <v>MK68-001296</v>
      </c>
      <c r="C83" s="9" t="str">
        <f>[2]หน้าผ้า!E92</f>
        <v>บจก.เอสพีเอ็ม อาหารสัตว์</v>
      </c>
      <c r="D83" s="13" t="str">
        <f>[2]หน้าผ้า!F92</f>
        <v>NOVA S2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45977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3310.89</v>
      </c>
      <c r="AB83" s="8">
        <f>[2]หน้าผ้า!AR92</f>
        <v>3310.89</v>
      </c>
      <c r="AC83" s="8">
        <f>[2]หน้าผ้า!AS92</f>
        <v>0</v>
      </c>
      <c r="AD83" s="8">
        <f>[2]หน้าผ้า!AT92</f>
        <v>3310.89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45977</v>
      </c>
      <c r="AK83" s="3">
        <f>[2]หน้าผ้า!DQ92</f>
        <v>45973</v>
      </c>
      <c r="AL83" s="3">
        <f>[2]หน้าผ้า!DR92</f>
        <v>45966</v>
      </c>
      <c r="AM83" s="3">
        <f>[2]หน้าผ้า!DS92</f>
        <v>45974</v>
      </c>
      <c r="AN83" s="3">
        <f>[2]หน้าผ้า!DT92</f>
        <v>45975</v>
      </c>
      <c r="AO83" s="3">
        <f>[2]หน้าผ้า!DU92</f>
        <v>45976</v>
      </c>
      <c r="AP83" s="3">
        <f>[2]หน้าผ้า!DP92</f>
        <v>45972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 t="str">
        <f>[2]หน้าผ้า!F93</f>
        <v>ขุนศึกเบอร์ 1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45978</v>
      </c>
      <c r="U84" s="11">
        <f>[2]หน้าผ้า!AA93</f>
        <v>5000</v>
      </c>
      <c r="V84" s="10">
        <f>[2]หน้าผ้า!AJ93</f>
        <v>4000</v>
      </c>
      <c r="W84" s="10">
        <f>[2]หน้าผ้า!AL93</f>
        <v>1000</v>
      </c>
      <c r="X84" s="10">
        <f>[2]หน้าผ้า!AM93</f>
        <v>6000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45978</v>
      </c>
      <c r="AK84" s="3">
        <f>[2]หน้าผ้า!DQ93</f>
        <v>45974</v>
      </c>
      <c r="AL84" s="3">
        <f>[2]หน้าผ้า!DR93</f>
        <v>45967</v>
      </c>
      <c r="AM84" s="3">
        <f>[2]หน้าผ้า!DS93</f>
        <v>45975</v>
      </c>
      <c r="AN84" s="3">
        <f>[2]หน้าผ้า!DT93</f>
        <v>45976</v>
      </c>
      <c r="AO84" s="3">
        <f>[2]หน้าผ้า!DU93</f>
        <v>45977</v>
      </c>
      <c r="AP84" s="3">
        <f>[2]หน้าผ้า!DP93</f>
        <v>45973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>
        <f>[2]หน้าผ้า!F94</f>
        <v>952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45978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0</v>
      </c>
      <c r="Y85" s="10">
        <f>[2]หน้าผ้า!AN94</f>
        <v>5250</v>
      </c>
      <c r="Z85" s="9" t="str">
        <f>[2]หน้าผ้า!AO94</f>
        <v>WSWT2025800SM</v>
      </c>
      <c r="AA85" s="8">
        <f>[2]หน้าผ้า!AQ94</f>
        <v>5518.15</v>
      </c>
      <c r="AB85" s="8">
        <f>[2]หน้าผ้า!AR94</f>
        <v>5518.15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5518.15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45978</v>
      </c>
      <c r="AK85" s="3">
        <f>[2]หน้าผ้า!DQ94</f>
        <v>45974</v>
      </c>
      <c r="AL85" s="3">
        <f>[2]หน้าผ้า!DR94</f>
        <v>45967</v>
      </c>
      <c r="AM85" s="3">
        <f>[2]หน้าผ้า!DS94</f>
        <v>45975</v>
      </c>
      <c r="AN85" s="3">
        <f>[2]หน้าผ้า!DT94</f>
        <v>45976</v>
      </c>
      <c r="AO85" s="3">
        <f>[2]หน้าผ้า!DU94</f>
        <v>45977</v>
      </c>
      <c r="AP85" s="3">
        <f>[2]หน้าผ้า!DP94</f>
        <v>45973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45948</v>
      </c>
      <c r="B86" s="14" t="str">
        <f>[2]หน้าผ้า!B95</f>
        <v>MK68-001249</v>
      </c>
      <c r="C86" s="9" t="str">
        <f>[2]หน้าผ้า!E95</f>
        <v>บจก.เอพีเอ็ม อะโกร</v>
      </c>
      <c r="D86" s="13" t="str">
        <f>[2]หน้าผ้า!F95</f>
        <v>U-FEED U4(เอส)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45978</v>
      </c>
      <c r="U86" s="11">
        <f>[2]หน้าผ้า!AA95</f>
        <v>6000</v>
      </c>
      <c r="V86" s="10">
        <f>[2]หน้าผ้า!AJ95</f>
        <v>0</v>
      </c>
      <c r="W86" s="10">
        <f>[2]หน้าผ้า!AL95</f>
        <v>6000</v>
      </c>
      <c r="X86" s="10">
        <f>[2]หน้าผ้า!AM95</f>
        <v>0</v>
      </c>
      <c r="Y86" s="10">
        <f>[2]หน้าผ้า!AN95</f>
        <v>6300</v>
      </c>
      <c r="Z86" s="9" t="str">
        <f>[2]หน้าผ้า!AO95</f>
        <v>WSWT2025800SM</v>
      </c>
      <c r="AA86" s="8">
        <f>[2]หน้าผ้า!AQ95</f>
        <v>6621.78</v>
      </c>
      <c r="AB86" s="8">
        <f>[2]หน้าผ้า!AR95</f>
        <v>6621.78</v>
      </c>
      <c r="AC86" s="8">
        <f>[2]หน้าผ้า!AS95</f>
        <v>0</v>
      </c>
      <c r="AD86" s="8">
        <f>[2]หน้าผ้า!AT95</f>
        <v>6621.78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45978</v>
      </c>
      <c r="AK86" s="3">
        <f>[2]หน้าผ้า!DQ95</f>
        <v>45974</v>
      </c>
      <c r="AL86" s="3">
        <f>[2]หน้าผ้า!DR95</f>
        <v>45967</v>
      </c>
      <c r="AM86" s="3">
        <f>[2]หน้าผ้า!DS95</f>
        <v>45975</v>
      </c>
      <c r="AN86" s="3">
        <f>[2]หน้าผ้า!DT95</f>
        <v>45976</v>
      </c>
      <c r="AO86" s="3">
        <f>[2]หน้าผ้า!DU95</f>
        <v>45977</v>
      </c>
      <c r="AP86" s="3">
        <f>[2]หน้าผ้า!DP95</f>
        <v>45973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45958</v>
      </c>
      <c r="B87" s="14" t="str">
        <f>[2]หน้าผ้า!B96</f>
        <v>MK68-001293</v>
      </c>
      <c r="C87" s="9" t="str">
        <f>[2]หน้าผ้า!E96</f>
        <v>บจก.เอสพีเอ็ม อาหารสัตว์</v>
      </c>
      <c r="D87" s="13" t="str">
        <f>[2]หน้าผ้า!F96</f>
        <v>นีโอ ดีอาร์ 03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45979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3310.89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45979</v>
      </c>
      <c r="AK87" s="3">
        <f>[2]หน้าผ้า!DQ96</f>
        <v>45975</v>
      </c>
      <c r="AL87" s="3">
        <f>[2]หน้าผ้า!DR96</f>
        <v>45968</v>
      </c>
      <c r="AM87" s="3">
        <f>[2]หน้าผ้า!DS96</f>
        <v>45976</v>
      </c>
      <c r="AN87" s="3">
        <f>[2]หน้าผ้า!DT96</f>
        <v>45977</v>
      </c>
      <c r="AO87" s="3">
        <f>[2]หน้าผ้า!DU96</f>
        <v>45978</v>
      </c>
      <c r="AP87" s="3">
        <f>[2]หน้าผ้า!DP96</f>
        <v>45974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>
        <f>[2]หน้าผ้า!F97</f>
        <v>956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45979</v>
      </c>
      <c r="U88" s="11">
        <f>[2]หน้าผ้า!AA97</f>
        <v>2500</v>
      </c>
      <c r="V88" s="10">
        <f>[2]หน้าผ้า!AJ97</f>
        <v>1728</v>
      </c>
      <c r="W88" s="10">
        <f>[2]หน้าผ้า!AL97</f>
        <v>772</v>
      </c>
      <c r="X88" s="10">
        <f>[2]หน้าผ้า!AM97</f>
        <v>2600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45979</v>
      </c>
      <c r="AK88" s="3">
        <f>[2]หน้าผ้า!DQ97</f>
        <v>45975</v>
      </c>
      <c r="AL88" s="3">
        <f>[2]หน้าผ้า!DR97</f>
        <v>45968</v>
      </c>
      <c r="AM88" s="3">
        <f>[2]หน้าผ้า!DS97</f>
        <v>45976</v>
      </c>
      <c r="AN88" s="3">
        <f>[2]หน้าผ้า!DT97</f>
        <v>45977</v>
      </c>
      <c r="AO88" s="3">
        <f>[2]หน้าผ้า!DU97</f>
        <v>45978</v>
      </c>
      <c r="AP88" s="3">
        <f>[2]หน้าผ้า!DP97</f>
        <v>45974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45916</v>
      </c>
      <c r="B89" s="14" t="str">
        <f>[2]หน้าผ้า!B98</f>
        <v>MK68-001119</v>
      </c>
      <c r="C89" s="9" t="str">
        <f>[2]หน้าผ้า!E98</f>
        <v>บจก.ซันฟีด</v>
      </c>
      <c r="D89" s="13">
        <f>[2]หน้าผ้า!F98</f>
        <v>953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45979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5250</v>
      </c>
      <c r="Z89" s="9" t="str">
        <f>[2]หน้าผ้า!AO98</f>
        <v>WSWT2025800SM</v>
      </c>
      <c r="AA89" s="8">
        <f>[2]หน้าผ้า!AQ98</f>
        <v>5518.15</v>
      </c>
      <c r="AB89" s="8">
        <f>[2]หน้าผ้า!AR98</f>
        <v>5518.15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5518.15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45979</v>
      </c>
      <c r="AK89" s="3">
        <f>[2]หน้าผ้า!DQ98</f>
        <v>45975</v>
      </c>
      <c r="AL89" s="3">
        <f>[2]หน้าผ้า!DR98</f>
        <v>45968</v>
      </c>
      <c r="AM89" s="3">
        <f>[2]หน้าผ้า!DS98</f>
        <v>45976</v>
      </c>
      <c r="AN89" s="3">
        <f>[2]หน้าผ้า!DT98</f>
        <v>45977</v>
      </c>
      <c r="AO89" s="3">
        <f>[2]หน้าผ้า!DU98</f>
        <v>45978</v>
      </c>
      <c r="AP89" s="3">
        <f>[2]หน้าผ้า!DP98</f>
        <v>45974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45916</v>
      </c>
      <c r="B90" s="14" t="str">
        <f>[2]หน้าผ้า!B99</f>
        <v>MK68-001119</v>
      </c>
      <c r="C90" s="9" t="str">
        <f>[2]หน้าผ้า!E99</f>
        <v>บจก.ซันฟีด</v>
      </c>
      <c r="D90" s="13" t="str">
        <f>[2]หน้าผ้า!F99</f>
        <v>ขุนศึกเบอร์ 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45979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45979</v>
      </c>
      <c r="AK90" s="3">
        <f>[2]หน้าผ้า!DQ99</f>
        <v>45975</v>
      </c>
      <c r="AL90" s="3">
        <f>[2]หน้าผ้า!DR99</f>
        <v>45968</v>
      </c>
      <c r="AM90" s="3">
        <f>[2]หน้าผ้า!DS99</f>
        <v>45976</v>
      </c>
      <c r="AN90" s="3">
        <f>[2]หน้าผ้า!DT99</f>
        <v>45977</v>
      </c>
      <c r="AO90" s="3">
        <f>[2]หน้าผ้า!DU99</f>
        <v>45978</v>
      </c>
      <c r="AP90" s="3">
        <f>[2]หน้าผ้า!DP99</f>
        <v>45974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45964</v>
      </c>
      <c r="B91" s="14" t="str">
        <f>[2]หน้าผ้า!B100</f>
        <v>MK68-001317</v>
      </c>
      <c r="C91" s="9" t="str">
        <f>[2]หน้าผ้า!E100</f>
        <v>บจก.วีซีเอฟ</v>
      </c>
      <c r="D91" s="13" t="str">
        <f>[2]หน้าผ้า!F100</f>
        <v>VC 105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45980</v>
      </c>
      <c r="U91" s="11">
        <f>[2]หน้าผ้า!AA100</f>
        <v>10000</v>
      </c>
      <c r="V91" s="10">
        <f>[2]หน้าผ้า!AJ100</f>
        <v>0</v>
      </c>
      <c r="W91" s="10">
        <f>[2]หน้าผ้า!AL100</f>
        <v>10000</v>
      </c>
      <c r="X91" s="10">
        <f>[2]หน้าผ้า!AM100</f>
        <v>0</v>
      </c>
      <c r="Y91" s="10">
        <f>[2]หน้าผ้า!AN100</f>
        <v>10500</v>
      </c>
      <c r="Z91" s="9" t="str">
        <f>[2]หน้าผ้า!AO100</f>
        <v>WSWT2025800SM</v>
      </c>
      <c r="AA91" s="8">
        <f>[2]หน้าผ้า!AQ100</f>
        <v>11036.3</v>
      </c>
      <c r="AB91" s="8">
        <f>[2]หน้าผ้า!AR100</f>
        <v>11036.3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11036.3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5</v>
      </c>
      <c r="AJ91" s="3">
        <f>[2]หน้าผ้า!DN100</f>
        <v>45980</v>
      </c>
      <c r="AK91" s="3">
        <f>[2]หน้าผ้า!DQ100</f>
        <v>45975</v>
      </c>
      <c r="AL91" s="3">
        <f>[2]หน้าผ้า!DR100</f>
        <v>45968</v>
      </c>
      <c r="AM91" s="3">
        <f>[2]หน้าผ้า!DS100</f>
        <v>45976</v>
      </c>
      <c r="AN91" s="3">
        <f>[2]หน้าผ้า!DT100</f>
        <v>45977</v>
      </c>
      <c r="AO91" s="3">
        <f>[2]หน้าผ้า!DU100</f>
        <v>45978</v>
      </c>
      <c r="AP91" s="3">
        <f>[2]หน้าผ้า!DP100</f>
        <v>45975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45964</v>
      </c>
      <c r="B92" s="14" t="str">
        <f>[2]หน้าผ้า!B101</f>
        <v>MK68-001317</v>
      </c>
      <c r="C92" s="9" t="str">
        <f>[2]หน้าผ้า!E101</f>
        <v>บจก.วีซีเอฟ</v>
      </c>
      <c r="D92" s="13" t="str">
        <f>[2]หน้าผ้า!F101</f>
        <v>VC 108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45980</v>
      </c>
      <c r="U92" s="11">
        <f>[2]หน้าผ้า!AA101</f>
        <v>10000</v>
      </c>
      <c r="V92" s="10">
        <f>[2]หน้าผ้า!AJ101</f>
        <v>0</v>
      </c>
      <c r="W92" s="10">
        <f>[2]หน้าผ้า!AL101</f>
        <v>10000</v>
      </c>
      <c r="X92" s="10">
        <f>[2]หน้าผ้า!AM101</f>
        <v>0</v>
      </c>
      <c r="Y92" s="10">
        <f>[2]หน้าผ้า!AN101</f>
        <v>10500</v>
      </c>
      <c r="Z92" s="9" t="str">
        <f>[2]หน้าผ้า!AO101</f>
        <v>WSWT2025800SM</v>
      </c>
      <c r="AA92" s="8">
        <f>[2]หน้าผ้า!AQ101</f>
        <v>11036.3</v>
      </c>
      <c r="AB92" s="8">
        <f>[2]หน้าผ้า!AR101</f>
        <v>11036.3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11036.3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5</v>
      </c>
      <c r="AJ92" s="3">
        <f>[2]หน้าผ้า!DN101</f>
        <v>45980</v>
      </c>
      <c r="AK92" s="3">
        <f>[2]หน้าผ้า!DQ101</f>
        <v>45975</v>
      </c>
      <c r="AL92" s="3">
        <f>[2]หน้าผ้า!DR101</f>
        <v>45968</v>
      </c>
      <c r="AM92" s="3">
        <f>[2]หน้าผ้า!DS101</f>
        <v>45976</v>
      </c>
      <c r="AN92" s="3">
        <f>[2]หน้าผ้า!DT101</f>
        <v>45977</v>
      </c>
      <c r="AO92" s="3">
        <f>[2]หน้าผ้า!DU101</f>
        <v>45978</v>
      </c>
      <c r="AP92" s="3">
        <f>[2]หน้าผ้า!DP101</f>
        <v>45975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45964</v>
      </c>
      <c r="B93" s="14" t="str">
        <f>[2]หน้าผ้า!B102</f>
        <v>MK68-001317</v>
      </c>
      <c r="C93" s="9" t="str">
        <f>[2]หน้าผ้า!E102</f>
        <v>บจก.วีซีเอฟ</v>
      </c>
      <c r="D93" s="13" t="str">
        <f>[2]หน้าผ้า!F102</f>
        <v>JET 153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45980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5518.15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5</v>
      </c>
      <c r="AJ93" s="3">
        <f>[2]หน้าผ้า!DN102</f>
        <v>45980</v>
      </c>
      <c r="AK93" s="3">
        <f>[2]หน้าผ้า!DQ102</f>
        <v>45975</v>
      </c>
      <c r="AL93" s="3">
        <f>[2]หน้าผ้า!DR102</f>
        <v>45968</v>
      </c>
      <c r="AM93" s="3">
        <f>[2]หน้าผ้า!DS102</f>
        <v>45976</v>
      </c>
      <c r="AN93" s="3">
        <f>[2]หน้าผ้า!DT102</f>
        <v>45977</v>
      </c>
      <c r="AO93" s="3">
        <f>[2]หน้าผ้า!DU102</f>
        <v>45978</v>
      </c>
      <c r="AP93" s="3">
        <f>[2]หน้าผ้า!DP102</f>
        <v>45975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>
        <f>[2]หน้าผ้า!F103</f>
        <v>952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45981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0</v>
      </c>
      <c r="AC94" s="8">
        <f>[2]หน้าผ้า!AS103</f>
        <v>5518.15</v>
      </c>
      <c r="AD94" s="8">
        <f>[2]หน้าผ้า!AT103</f>
        <v>0</v>
      </c>
      <c r="AE94" s="8">
        <f>[2]หน้าผ้า!AU103</f>
        <v>5518.15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45981</v>
      </c>
      <c r="AK94" s="3">
        <f>[2]หน้าผ้า!DQ103</f>
        <v>45977</v>
      </c>
      <c r="AL94" s="3">
        <f>[2]หน้าผ้า!DR103</f>
        <v>45970</v>
      </c>
      <c r="AM94" s="3">
        <f>[2]หน้าผ้า!DS103</f>
        <v>45978</v>
      </c>
      <c r="AN94" s="3">
        <f>[2]หน้าผ้า!DT103</f>
        <v>45979</v>
      </c>
      <c r="AO94" s="3">
        <f>[2]หน้าผ้า!DU103</f>
        <v>45980</v>
      </c>
      <c r="AP94" s="3">
        <f>[2]หน้าผ้า!DP103</f>
        <v>45976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416.92688888888887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 t="str">
        <f>[2]หน้าผ้า!F104</f>
        <v>ขุนศึกเบอร์ 1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45982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6000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45982</v>
      </c>
      <c r="AK95" s="3">
        <f>[2]หน้าผ้า!DQ104</f>
        <v>45978</v>
      </c>
      <c r="AL95" s="3">
        <f>[2]หน้าผ้า!DR104</f>
        <v>45971</v>
      </c>
      <c r="AM95" s="3">
        <f>[2]หน้าผ้า!DS104</f>
        <v>45979</v>
      </c>
      <c r="AN95" s="3">
        <f>[2]หน้าผ้า!DT104</f>
        <v>45980</v>
      </c>
      <c r="AO95" s="3">
        <f>[2]หน้าผ้า!DU104</f>
        <v>45981</v>
      </c>
      <c r="AP95" s="3">
        <f>[2]หน้าผ้า!DP104</f>
        <v>45977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575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45982</v>
      </c>
      <c r="U96" s="11">
        <f>[2]หน้าผ้า!AA105</f>
        <v>3500</v>
      </c>
      <c r="V96" s="10">
        <f>[2]หน้าผ้า!AJ105</f>
        <v>0</v>
      </c>
      <c r="W96" s="10">
        <f>[2]หน้าผ้า!AL105</f>
        <v>3500</v>
      </c>
      <c r="X96" s="10">
        <f>[2]หน้าผ้า!AM105</f>
        <v>0</v>
      </c>
      <c r="Y96" s="10">
        <f>[2]หน้าผ้า!AN105</f>
        <v>3675</v>
      </c>
      <c r="Z96" s="9" t="str">
        <f>[2]หน้าผ้า!AO105</f>
        <v>WSWT2025800SM</v>
      </c>
      <c r="AA96" s="8">
        <f>[2]หน้าผ้า!AQ105</f>
        <v>3862.7049999999999</v>
      </c>
      <c r="AB96" s="8">
        <f>[2]หน้าผ้า!AR105</f>
        <v>0</v>
      </c>
      <c r="AC96" s="8">
        <f>[2]หน้าผ้า!AS105</f>
        <v>3862.7049999999999</v>
      </c>
      <c r="AD96" s="8">
        <f>[2]หน้าผ้า!AT105</f>
        <v>0</v>
      </c>
      <c r="AE96" s="8">
        <f>[2]หน้าผ้า!AU105</f>
        <v>3862.7049999999999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45982</v>
      </c>
      <c r="AK96" s="3">
        <f>[2]หน้าผ้า!DQ105</f>
        <v>45978</v>
      </c>
      <c r="AL96" s="3">
        <f>[2]หน้าผ้า!DR105</f>
        <v>45971</v>
      </c>
      <c r="AM96" s="3">
        <f>[2]หน้าผ้า!DS105</f>
        <v>45979</v>
      </c>
      <c r="AN96" s="3">
        <f>[2]หน้าผ้า!DT105</f>
        <v>45980</v>
      </c>
      <c r="AO96" s="3">
        <f>[2]หน้าผ้า!DU105</f>
        <v>45981</v>
      </c>
      <c r="AP96" s="3">
        <f>[2]หน้าผ้า!DP105</f>
        <v>45977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291.84882222222222</v>
      </c>
    </row>
    <row r="97" spans="1:56" ht="27.75" customHeight="1" x14ac:dyDescent="0.45">
      <c r="A97" s="3">
        <f>[2]หน้าผ้า!C106</f>
        <v>45933</v>
      </c>
      <c r="B97" s="14" t="str">
        <f>[2]หน้าผ้า!B106</f>
        <v>MK68-001202</v>
      </c>
      <c r="C97" s="9" t="str">
        <f>[2]หน้าผ้า!E106</f>
        <v>บจก.เอพีเอ็ม อะโกร</v>
      </c>
      <c r="D97" s="13" t="str">
        <f>[2]หน้าผ้า!F106</f>
        <v>ยู-ฟีด รวมหมู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45985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3310.89</v>
      </c>
      <c r="AB97" s="8">
        <f>[2]หน้าผ้า!AR106</f>
        <v>3310.89</v>
      </c>
      <c r="AC97" s="8">
        <f>[2]หน้าผ้า!AS106</f>
        <v>0</v>
      </c>
      <c r="AD97" s="8">
        <f>[2]หน้าผ้า!AT106</f>
        <v>3310.89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45985</v>
      </c>
      <c r="AK97" s="3">
        <f>[2]หน้าผ้า!DQ106</f>
        <v>45981</v>
      </c>
      <c r="AL97" s="3">
        <f>[2]หน้าผ้า!DR106</f>
        <v>45974</v>
      </c>
      <c r="AM97" s="3">
        <f>[2]หน้าผ้า!DS106</f>
        <v>45982</v>
      </c>
      <c r="AN97" s="3">
        <f>[2]หน้าผ้า!DT106</f>
        <v>45983</v>
      </c>
      <c r="AO97" s="3">
        <f>[2]หน้าผ้า!DU106</f>
        <v>45984</v>
      </c>
      <c r="AP97" s="3">
        <f>[2]หน้าผ้า!DP106</f>
        <v>45980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45896</v>
      </c>
      <c r="B98" s="14" t="str">
        <f>[2]หน้าผ้า!B107</f>
        <v>MK68-001039</v>
      </c>
      <c r="C98" s="9" t="str">
        <f>[2]หน้าผ้า!E107</f>
        <v>บจก.เอสพีเอ็ม อาหารสัตว์</v>
      </c>
      <c r="D98" s="13" t="str">
        <f>[2]หน้าผ้า!F107</f>
        <v>U-GOAT14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45985</v>
      </c>
      <c r="U98" s="11">
        <f>[2]หน้าผ้า!AA107</f>
        <v>3000</v>
      </c>
      <c r="V98" s="10">
        <f>[2]หน้าผ้า!AJ107</f>
        <v>0</v>
      </c>
      <c r="W98" s="10">
        <f>[2]หน้าผ้า!AL107</f>
        <v>3000</v>
      </c>
      <c r="X98" s="10">
        <f>[2]หน้าผ้า!AM107</f>
        <v>0</v>
      </c>
      <c r="Y98" s="10">
        <f>[2]หน้าผ้า!AN107</f>
        <v>3150</v>
      </c>
      <c r="Z98" s="9" t="str">
        <f>[2]หน้าผ้า!AO107</f>
        <v>WSWT2025800SM</v>
      </c>
      <c r="AA98" s="8">
        <f>[2]หน้าผ้า!AQ107</f>
        <v>3310.89</v>
      </c>
      <c r="AB98" s="8">
        <f>[2]หน้าผ้า!AR107</f>
        <v>3310.89</v>
      </c>
      <c r="AC98" s="8">
        <f>[2]หน้าผ้า!AS107</f>
        <v>0</v>
      </c>
      <c r="AD98" s="8">
        <f>[2]หน้าผ้า!AT107</f>
        <v>3310.89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5</v>
      </c>
      <c r="AJ98" s="3">
        <f>[2]หน้าผ้า!DN107</f>
        <v>45985</v>
      </c>
      <c r="AK98" s="3">
        <f>[2]หน้าผ้า!DQ107</f>
        <v>45980</v>
      </c>
      <c r="AL98" s="3">
        <f>[2]หน้าผ้า!DR107</f>
        <v>45973</v>
      </c>
      <c r="AM98" s="3">
        <f>[2]หน้าผ้า!DS107</f>
        <v>45981</v>
      </c>
      <c r="AN98" s="3">
        <f>[2]หน้าผ้า!DT107</f>
        <v>45982</v>
      </c>
      <c r="AO98" s="3">
        <f>[2]หน้าผ้า!DU107</f>
        <v>45983</v>
      </c>
      <c r="AP98" s="3">
        <f>[2]หน้าผ้า!DP107</f>
        <v>45980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 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45916</v>
      </c>
      <c r="B99" s="14" t="str">
        <f>[2]หน้าผ้า!B108</f>
        <v>MK68-001119</v>
      </c>
      <c r="C99" s="9" t="str">
        <f>[2]หน้าผ้า!E108</f>
        <v>บจก.ซันฟีด</v>
      </c>
      <c r="D99" s="13" t="str">
        <f>[2]หน้าผ้า!F108</f>
        <v>ขุนศึกเบอร์ 1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+</v>
      </c>
      <c r="K99" s="9">
        <f>[2]หน้าผ้า!N108</f>
        <v>0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45986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WSWT2025800SM</v>
      </c>
      <c r="AA99" s="8">
        <f>[2]หน้าผ้า!AQ108</f>
        <v>5518.15</v>
      </c>
      <c r="AB99" s="8">
        <f>[2]หน้าผ้า!AR108</f>
        <v>0</v>
      </c>
      <c r="AC99" s="8">
        <f>[2]หน้าผ้า!AS108</f>
        <v>5518.15</v>
      </c>
      <c r="AD99" s="8">
        <f>[2]หน้าผ้า!AT108</f>
        <v>0</v>
      </c>
      <c r="AE99" s="8">
        <f>[2]หน้าผ้า!AU108</f>
        <v>5518.15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45986</v>
      </c>
      <c r="AK99" s="3">
        <f>[2]หน้าผ้า!DQ108</f>
        <v>45982</v>
      </c>
      <c r="AL99" s="3">
        <f>[2]หน้าผ้า!DR108</f>
        <v>45975</v>
      </c>
      <c r="AM99" s="3">
        <f>[2]หน้าผ้า!DS108</f>
        <v>45983</v>
      </c>
      <c r="AN99" s="3">
        <f>[2]หน้าผ้า!DT108</f>
        <v>45984</v>
      </c>
      <c r="AO99" s="3">
        <f>[2]หน้าผ้า!DU108</f>
        <v>45985</v>
      </c>
      <c r="AP99" s="3">
        <f>[2]หน้าผ้า!DP108</f>
        <v>45981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416.92688888888887</v>
      </c>
    </row>
    <row r="100" spans="1:56" ht="27.75" customHeight="1" x14ac:dyDescent="0.45">
      <c r="A100" s="3">
        <f>[2]หน้าผ้า!C109</f>
        <v>45909</v>
      </c>
      <c r="B100" s="14" t="str">
        <f>[2]หน้าผ้า!B109</f>
        <v>MK68-001093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เอส ฟาร์ม115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45986</v>
      </c>
      <c r="U100" s="11">
        <f>[2]หน้าผ้า!AA109</f>
        <v>3179</v>
      </c>
      <c r="V100" s="10">
        <f>[2]หน้าผ้า!AJ109</f>
        <v>2531</v>
      </c>
      <c r="W100" s="10">
        <f>[2]หน้าผ้า!AL109</f>
        <v>648</v>
      </c>
      <c r="X100" s="10">
        <f>[2]หน้าผ้า!AM109</f>
        <v>6100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45986</v>
      </c>
      <c r="AK100" s="3">
        <f>[2]หน้าผ้า!DQ109</f>
        <v>45982</v>
      </c>
      <c r="AL100" s="3">
        <f>[2]หน้าผ้า!DR109</f>
        <v>45975</v>
      </c>
      <c r="AM100" s="3">
        <f>[2]หน้าผ้า!DS109</f>
        <v>45983</v>
      </c>
      <c r="AN100" s="3">
        <f>[2]หน้าผ้า!DT109</f>
        <v>45984</v>
      </c>
      <c r="AO100" s="3">
        <f>[2]หน้าผ้า!DU109</f>
        <v>45985</v>
      </c>
      <c r="AP100" s="3">
        <f>[2]หน้าผ้า!DP109</f>
        <v>45981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>
        <f>[2]หน้าผ้า!F110</f>
        <v>952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45986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45986</v>
      </c>
      <c r="AK101" s="3">
        <f>[2]หน้าผ้า!DQ110</f>
        <v>45982</v>
      </c>
      <c r="AL101" s="3">
        <f>[2]หน้าผ้า!DR110</f>
        <v>45975</v>
      </c>
      <c r="AM101" s="3">
        <f>[2]หน้าผ้า!DS110</f>
        <v>45983</v>
      </c>
      <c r="AN101" s="3">
        <f>[2]หน้าผ้า!DT110</f>
        <v>45984</v>
      </c>
      <c r="AO101" s="3">
        <f>[2]หน้าผ้า!DU110</f>
        <v>45985</v>
      </c>
      <c r="AP101" s="3">
        <f>[2]หน้าผ้า!DP110</f>
        <v>45981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7.7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ขุนศึกเบอร์ 2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45986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0</v>
      </c>
      <c r="AC102" s="8">
        <f>[2]หน้าผ้า!AS111</f>
        <v>5518.15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45986</v>
      </c>
      <c r="AK102" s="3">
        <f>[2]หน้าผ้า!DQ111</f>
        <v>45982</v>
      </c>
      <c r="AL102" s="3">
        <f>[2]หน้าผ้า!DR111</f>
        <v>45975</v>
      </c>
      <c r="AM102" s="3">
        <f>[2]หน้าผ้า!DS111</f>
        <v>45983</v>
      </c>
      <c r="AN102" s="3">
        <f>[2]หน้าผ้า!DT111</f>
        <v>45984</v>
      </c>
      <c r="AO102" s="3">
        <f>[2]หน้าผ้า!DU111</f>
        <v>45985</v>
      </c>
      <c r="AP102" s="3">
        <f>[2]หน้าผ้า!DP111</f>
        <v>45981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416.92688888888887</v>
      </c>
    </row>
    <row r="103" spans="1:56" ht="27.7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>
        <f>[2]หน้าผ้า!F112</f>
        <v>953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ไม่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>
        <f>[2]หน้าผ้า!X112</f>
        <v>45987</v>
      </c>
      <c r="U103" s="11">
        <f>[2]หน้าผ้า!AA112</f>
        <v>5000</v>
      </c>
      <c r="V103" s="10">
        <f>[2]หน้าผ้า!AJ112</f>
        <v>0</v>
      </c>
      <c r="W103" s="10">
        <f>[2]หน้าผ้า!AL112</f>
        <v>5000</v>
      </c>
      <c r="X103" s="10">
        <f>[2]หน้าผ้า!AM112</f>
        <v>0</v>
      </c>
      <c r="Y103" s="10">
        <f>[2]หน้าผ้า!AN112</f>
        <v>5250</v>
      </c>
      <c r="Z103" s="9" t="str">
        <f>[2]หน้าผ้า!AO112</f>
        <v>WSWT2025800SM</v>
      </c>
      <c r="AA103" s="8">
        <f>[2]หน้าผ้า!AQ112</f>
        <v>5518.15</v>
      </c>
      <c r="AB103" s="8">
        <f>[2]หน้าผ้า!AR112</f>
        <v>0</v>
      </c>
      <c r="AC103" s="8">
        <f>[2]หน้าผ้า!AS112</f>
        <v>5518.15</v>
      </c>
      <c r="AD103" s="8">
        <f>[2]หน้าผ้า!AT112</f>
        <v>0</v>
      </c>
      <c r="AE103" s="8">
        <f>[2]หน้าผ้า!AU112</f>
        <v>5518.15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45987</v>
      </c>
      <c r="AK103" s="3">
        <f>[2]หน้าผ้า!DQ112</f>
        <v>45983</v>
      </c>
      <c r="AL103" s="3">
        <f>[2]หน้าผ้า!DR112</f>
        <v>45976</v>
      </c>
      <c r="AM103" s="3">
        <f>[2]หน้าผ้า!DS112</f>
        <v>45984</v>
      </c>
      <c r="AN103" s="3">
        <f>[2]หน้าผ้า!DT112</f>
        <v>45985</v>
      </c>
      <c r="AO103" s="3">
        <f>[2]หน้าผ้า!DU112</f>
        <v>45986</v>
      </c>
      <c r="AP103" s="3">
        <f>[2]หน้าผ้า!DP112</f>
        <v>45982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416.92688888888887</v>
      </c>
    </row>
    <row r="104" spans="1:56" ht="27.75" customHeight="1" x14ac:dyDescent="0.45">
      <c r="A104" s="3">
        <f>[2]หน้าผ้า!C113</f>
        <v>45933</v>
      </c>
      <c r="B104" s="14" t="str">
        <f>[2]หน้าผ้า!B113</f>
        <v>MK68-001204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>
        <f>[2]หน้าผ้า!X113</f>
        <v>45978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3310.89</v>
      </c>
      <c r="AB104" s="8">
        <f>[2]หน้าผ้า!AR113</f>
        <v>3310.89</v>
      </c>
      <c r="AC104" s="8">
        <f>[2]หน้าผ้า!AS113</f>
        <v>0</v>
      </c>
      <c r="AD104" s="8">
        <f>[2]หน้าผ้า!AT113</f>
        <v>3310.89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รอตัด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45978</v>
      </c>
      <c r="AK104" s="3">
        <f>[2]หน้าผ้า!DQ113</f>
        <v>45974</v>
      </c>
      <c r="AL104" s="3">
        <f>[2]หน้าผ้า!DR113</f>
        <v>45967</v>
      </c>
      <c r="AM104" s="3">
        <f>[2]หน้าผ้า!DS113</f>
        <v>45975</v>
      </c>
      <c r="AN104" s="3">
        <f>[2]หน้าผ้า!DT113</f>
        <v>45976</v>
      </c>
      <c r="AO104" s="3">
        <f>[2]หน้าผ้า!DU113</f>
        <v>45977</v>
      </c>
      <c r="AP104" s="3">
        <f>[2]หน้าผ้า!DP113</f>
        <v>45973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45933</v>
      </c>
      <c r="B105" s="14" t="str">
        <f>[2]หน้าผ้า!B114</f>
        <v>MK68-001203</v>
      </c>
      <c r="C105" s="9" t="str">
        <f>[2]หน้าผ้า!E114</f>
        <v>บจก.เอพีเอ็ม อะโกร</v>
      </c>
      <c r="D105" s="13" t="str">
        <f>[2]หน้าผ้า!F114</f>
        <v>SPM190 GOAL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45987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0</v>
      </c>
      <c r="Y105" s="10">
        <f>[2]หน้าผ้า!AN114</f>
        <v>4200</v>
      </c>
      <c r="Z105" s="9" t="str">
        <f>[2]หน้าผ้า!AO114</f>
        <v>WSWT2025800SM</v>
      </c>
      <c r="AA105" s="8">
        <f>[2]หน้าผ้า!AQ114</f>
        <v>4414.5199999999995</v>
      </c>
      <c r="AB105" s="8">
        <f>[2]หน้าผ้า!AR114</f>
        <v>4414.5199999999995</v>
      </c>
      <c r="AC105" s="8">
        <f>[2]หน้าผ้า!AS114</f>
        <v>0</v>
      </c>
      <c r="AD105" s="8">
        <f>[2]หน้าผ้า!AT114</f>
        <v>4414.5199999999995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45987</v>
      </c>
      <c r="AK105" s="3">
        <f>[2]หน้าผ้า!DQ114</f>
        <v>45983</v>
      </c>
      <c r="AL105" s="3">
        <f>[2]หน้าผ้า!DR114</f>
        <v>45976</v>
      </c>
      <c r="AM105" s="3">
        <f>[2]หน้าผ้า!DS114</f>
        <v>45984</v>
      </c>
      <c r="AN105" s="3">
        <f>[2]หน้าผ้า!DT114</f>
        <v>45985</v>
      </c>
      <c r="AO105" s="3">
        <f>[2]หน้าผ้า!DU114</f>
        <v>45986</v>
      </c>
      <c r="AP105" s="3">
        <f>[2]หน้าผ้า!DP114</f>
        <v>45982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45891</v>
      </c>
      <c r="B106" s="14" t="str">
        <f>[2]หน้าผ้า!B115</f>
        <v>MK68-001033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นาโน 03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45988</v>
      </c>
      <c r="U106" s="11">
        <f>[2]หน้าผ้า!AA115</f>
        <v>3000</v>
      </c>
      <c r="V106" s="10">
        <f>[2]หน้าผ้า!AJ115</f>
        <v>3000</v>
      </c>
      <c r="W106" s="10">
        <f>[2]หน้าผ้า!AL115</f>
        <v>0</v>
      </c>
      <c r="X106" s="10">
        <f>[2]หน้าผ้า!AM115</f>
        <v>9150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รอตัด</v>
      </c>
      <c r="AH106" s="1" t="str">
        <f>[2]หน้าผ้า!DL115</f>
        <v>P6</v>
      </c>
      <c r="AI106" s="1">
        <f>[2]หน้าผ้า!DM115</f>
        <v>5</v>
      </c>
      <c r="AJ106" s="3">
        <f>[2]หน้าผ้า!DN115</f>
        <v>45988</v>
      </c>
      <c r="AK106" s="3">
        <f>[2]หน้าผ้า!DQ115</f>
        <v>45983</v>
      </c>
      <c r="AL106" s="3">
        <f>[2]หน้าผ้า!DR115</f>
        <v>45976</v>
      </c>
      <c r="AM106" s="3">
        <f>[2]หน้าผ้า!DS115</f>
        <v>45984</v>
      </c>
      <c r="AN106" s="3">
        <f>[2]หน้าผ้า!DT115</f>
        <v>45985</v>
      </c>
      <c r="AO106" s="3">
        <f>[2]หน้าผ้า!DU115</f>
        <v>45986</v>
      </c>
      <c r="AP106" s="3">
        <f>[2]หน้าผ้า!DP115</f>
        <v>45983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8447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45916</v>
      </c>
      <c r="B107" s="14" t="str">
        <f>[2]หน้าผ้า!B116</f>
        <v>MK68-001119</v>
      </c>
      <c r="C107" s="9" t="str">
        <f>[2]หน้าผ้า!E116</f>
        <v>บจก.ซันฟีด</v>
      </c>
      <c r="D107" s="13">
        <f>[2]หน้าผ้า!F116</f>
        <v>956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+</v>
      </c>
      <c r="K107" s="9">
        <f>[2]หน้าผ้า!N116</f>
        <v>0</v>
      </c>
      <c r="L107" s="9" t="str">
        <f>[2]หน้าผ้า!R116</f>
        <v>ไม่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45989</v>
      </c>
      <c r="U107" s="11">
        <f>[2]หน้าผ้า!AA116</f>
        <v>2500</v>
      </c>
      <c r="V107" s="10">
        <f>[2]หน้าผ้า!AJ116</f>
        <v>1671</v>
      </c>
      <c r="W107" s="10">
        <f>[2]หน้าผ้า!AL116</f>
        <v>829</v>
      </c>
      <c r="X107" s="10">
        <f>[2]หน้าผ้า!AM116</f>
        <v>2600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45989</v>
      </c>
      <c r="AK107" s="3">
        <f>[2]หน้าผ้า!DQ116</f>
        <v>45985</v>
      </c>
      <c r="AL107" s="3">
        <f>[2]หน้าผ้า!DR116</f>
        <v>45978</v>
      </c>
      <c r="AM107" s="3">
        <f>[2]หน้าผ้า!DS116</f>
        <v>45986</v>
      </c>
      <c r="AN107" s="3">
        <f>[2]หน้าผ้า!DT116</f>
        <v>45987</v>
      </c>
      <c r="AO107" s="3">
        <f>[2]หน้าผ้า!DU116</f>
        <v>45988</v>
      </c>
      <c r="AP107" s="3">
        <f>[2]หน้าผ้า!DP116</f>
        <v>45984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>
        <f>[2]หน้าผ้า!F117</f>
        <v>952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45989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0</v>
      </c>
      <c r="AC108" s="8">
        <f>[2]หน้าผ้า!AS117</f>
        <v>5518.15</v>
      </c>
      <c r="AD108" s="8">
        <f>[2]หน้าผ้า!AT117</f>
        <v>0</v>
      </c>
      <c r="AE108" s="8">
        <f>[2]หน้าผ้า!AU117</f>
        <v>5518.15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45989</v>
      </c>
      <c r="AK108" s="3">
        <f>[2]หน้าผ้า!DQ117</f>
        <v>45985</v>
      </c>
      <c r="AL108" s="3">
        <f>[2]หน้าผ้า!DR117</f>
        <v>45978</v>
      </c>
      <c r="AM108" s="3">
        <f>[2]หน้าผ้า!DS117</f>
        <v>45986</v>
      </c>
      <c r="AN108" s="3">
        <f>[2]หน้าผ้า!DT117</f>
        <v>45987</v>
      </c>
      <c r="AO108" s="3">
        <f>[2]หน้าผ้า!DU117</f>
        <v>45988</v>
      </c>
      <c r="AP108" s="3">
        <f>[2]หน้าผ้า!DP117</f>
        <v>45984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416.92688888888887</v>
      </c>
    </row>
    <row r="109" spans="1:56" ht="27.75" customHeight="1" x14ac:dyDescent="0.45">
      <c r="A109" s="3">
        <f>[2]หน้าผ้า!C118</f>
        <v>45916</v>
      </c>
      <c r="B109" s="14" t="str">
        <f>[2]หน้าผ้า!B118</f>
        <v>MK68-001119</v>
      </c>
      <c r="C109" s="9" t="str">
        <f>[2]หน้าผ้า!E118</f>
        <v>บจก.ซันฟีด</v>
      </c>
      <c r="D109" s="13" t="str">
        <f>[2]หน้าผ้า!F118</f>
        <v>007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+</v>
      </c>
      <c r="K109" s="9">
        <f>[2]หน้าผ้า!N118</f>
        <v>0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>
        <f>[2]หน้าผ้า!X118</f>
        <v>45989</v>
      </c>
      <c r="U109" s="11">
        <f>[2]หน้าผ้า!AA118</f>
        <v>2500</v>
      </c>
      <c r="V109" s="10">
        <f>[2]หน้าผ้า!AJ118</f>
        <v>1400</v>
      </c>
      <c r="W109" s="10">
        <f>[2]หน้าผ้า!AL118</f>
        <v>1100</v>
      </c>
      <c r="X109" s="10">
        <f>[2]หน้าผ้า!AM118</f>
        <v>2543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45989</v>
      </c>
      <c r="AK109" s="3">
        <f>[2]หน้าผ้า!DQ118</f>
        <v>45985</v>
      </c>
      <c r="AL109" s="3">
        <f>[2]หน้าผ้า!DR118</f>
        <v>45978</v>
      </c>
      <c r="AM109" s="3">
        <f>[2]หน้าผ้า!DS118</f>
        <v>45986</v>
      </c>
      <c r="AN109" s="3">
        <f>[2]หน้าผ้า!DT118</f>
        <v>45987</v>
      </c>
      <c r="AO109" s="3">
        <f>[2]หน้าผ้า!DU118</f>
        <v>45988</v>
      </c>
      <c r="AP109" s="3">
        <f>[2]หน้าผ้า!DP118</f>
        <v>45984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45916</v>
      </c>
      <c r="B110" s="14" t="str">
        <f>[2]หน้าผ้า!B119</f>
        <v>MK68-001119</v>
      </c>
      <c r="C110" s="9" t="str">
        <f>[2]หน้าผ้า!E119</f>
        <v>บจก.ซันฟีด</v>
      </c>
      <c r="D110" s="13">
        <f>[2]หน้าผ้า!F119</f>
        <v>957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ไม่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45989</v>
      </c>
      <c r="U110" s="11">
        <f>[2]หน้าผ้า!AA119</f>
        <v>2500</v>
      </c>
      <c r="V110" s="10">
        <f>[2]หน้าผ้า!AJ119</f>
        <v>2500</v>
      </c>
      <c r="W110" s="10">
        <f>[2]หน้าผ้า!AL119</f>
        <v>0</v>
      </c>
      <c r="X110" s="10">
        <f>[2]หน้าผ้า!AM119</f>
        <v>2500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2000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45989</v>
      </c>
      <c r="AK110" s="3">
        <f>[2]หน้าผ้า!DQ119</f>
        <v>45985</v>
      </c>
      <c r="AL110" s="3">
        <f>[2]หน้าผ้า!DR119</f>
        <v>45978</v>
      </c>
      <c r="AM110" s="3">
        <f>[2]หน้าผ้า!DS119</f>
        <v>45986</v>
      </c>
      <c r="AN110" s="3">
        <f>[2]หน้าผ้า!DT119</f>
        <v>45987</v>
      </c>
      <c r="AO110" s="3">
        <f>[2]หน้าผ้า!DU119</f>
        <v>45988</v>
      </c>
      <c r="AP110" s="3">
        <f>[2]หน้าผ้า!DP119</f>
        <v>45984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45891</v>
      </c>
      <c r="B111" s="14" t="str">
        <f>[2]หน้าผ้า!B120</f>
        <v>MK68-001035</v>
      </c>
      <c r="C111" s="9" t="str">
        <f>[2]หน้าผ้า!E120</f>
        <v>บจก.เอสพีเอ็ม อาหารสัตว์</v>
      </c>
      <c r="D111" s="13" t="str">
        <f>[2]หน้าผ้า!F120</f>
        <v>นาโน 02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>
        <f>[2]หน้าผ้า!X120</f>
        <v>45990</v>
      </c>
      <c r="U111" s="11">
        <f>[2]หน้าผ้า!AA120</f>
        <v>3000</v>
      </c>
      <c r="V111" s="10">
        <f>[2]หน้าผ้า!AJ120</f>
        <v>2500</v>
      </c>
      <c r="W111" s="10">
        <f>[2]หน้าผ้า!AL120</f>
        <v>500</v>
      </c>
      <c r="X111" s="10">
        <f>[2]หน้าผ้า!AM120</f>
        <v>9455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5</v>
      </c>
      <c r="AJ111" s="3">
        <f>[2]หน้าผ้า!DN120</f>
        <v>45990</v>
      </c>
      <c r="AK111" s="3">
        <f>[2]หน้าผ้า!DQ120</f>
        <v>45985</v>
      </c>
      <c r="AL111" s="3">
        <f>[2]หน้าผ้า!DR120</f>
        <v>45978</v>
      </c>
      <c r="AM111" s="3">
        <f>[2]หน้าผ้า!DS120</f>
        <v>45986</v>
      </c>
      <c r="AN111" s="3">
        <f>[2]หน้าผ้า!DT120</f>
        <v>45987</v>
      </c>
      <c r="AO111" s="3">
        <f>[2]หน้าผ้า!DU120</f>
        <v>45988</v>
      </c>
      <c r="AP111" s="3">
        <f>[2]หน้าผ้า!DP120</f>
        <v>45985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45951</v>
      </c>
      <c r="B112" s="14" t="str">
        <f>[2]หน้าผ้า!B121</f>
        <v>MK68-001256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เพอเฟคค์ 914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304</v>
      </c>
      <c r="V112" s="10">
        <f>[2]หน้าผ้า!AJ121</f>
        <v>0</v>
      </c>
      <c r="W112" s="10">
        <f>[2]หน้าผ้า!AL121</f>
        <v>304</v>
      </c>
      <c r="X112" s="10">
        <f>[2]หน้าผ้า!AM121</f>
        <v>22300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รอเก็บ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3/11  10000    10/11   10000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45951</v>
      </c>
      <c r="B113" s="14" t="str">
        <f>[2]หน้าผ้า!B122</f>
        <v>MK68-001254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913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229</v>
      </c>
      <c r="V113" s="10">
        <f>[2]หน้าผ้า!AJ122</f>
        <v>0</v>
      </c>
      <c r="W113" s="10">
        <f>[2]หน้าผ้า!AL122</f>
        <v>229</v>
      </c>
      <c r="X113" s="10">
        <f>[2]หน้าผ้า!AM122</f>
        <v>11095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45892</v>
      </c>
      <c r="B114" s="14" t="str">
        <f>[2]หน้าผ้า!B123</f>
        <v>MK68-001027</v>
      </c>
      <c r="C114" s="9" t="str">
        <f>[2]หน้าผ้า!E123</f>
        <v>บจก.เอสพีเอ็ม อาหารสัตว์</v>
      </c>
      <c r="D114" s="13" t="str">
        <f>[2]หน้าผ้า!F123</f>
        <v>นีโอ 05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ไม่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3000</v>
      </c>
      <c r="V114" s="10">
        <f>[2]หน้าผ้า!AJ123</f>
        <v>3000</v>
      </c>
      <c r="W114" s="10">
        <f>[2]หน้าผ้า!AL123</f>
        <v>0</v>
      </c>
      <c r="X114" s="10">
        <f>[2]หน้าผ้า!AM123</f>
        <v>6100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3000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45951</v>
      </c>
      <c r="B115" s="14" t="str">
        <f>[2]หน้าผ้า!B124</f>
        <v>MK68-001254</v>
      </c>
      <c r="C115" s="9" t="str">
        <f>[2]หน้าผ้า!E124</f>
        <v>บจก.อินเทคค์ โกลบอล</v>
      </c>
      <c r="D115" s="13" t="str">
        <f>[2]หน้าผ้า!F124</f>
        <v>เฟิร์สช้อย 912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886</v>
      </c>
      <c r="V115" s="10">
        <f>[2]หน้าผ้า!AJ124</f>
        <v>0</v>
      </c>
      <c r="W115" s="10">
        <f>[2]หน้าผ้า!AL124</f>
        <v>886</v>
      </c>
      <c r="X115" s="10">
        <f>[2]หน้าผ้า!AM124</f>
        <v>21560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 t="str">
        <f>[2]หน้าผ้า!AG124</f>
        <v>4/11 10000   10/11   10000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45958</v>
      </c>
      <c r="B116" s="14" t="str">
        <f>[2]หน้าผ้า!B125</f>
        <v>MK68-001295</v>
      </c>
      <c r="C116" s="9" t="str">
        <f>[2]หน้าผ้า!E125</f>
        <v>บจก.เอสพีเอ็ม อาหารสัตว์</v>
      </c>
      <c r="D116" s="13" t="str">
        <f>[2]หน้าผ้า!F125</f>
        <v>SPM 312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97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รอแจ้ง</v>
      </c>
      <c r="U116" s="11">
        <f>[2]หน้าผ้า!AA125</f>
        <v>3000</v>
      </c>
      <c r="V116" s="10">
        <f>[2]หน้าผ้า!AJ125</f>
        <v>0</v>
      </c>
      <c r="W116" s="10">
        <f>[2]หน้าผ้า!AL125</f>
        <v>3000</v>
      </c>
      <c r="X116" s="10">
        <f>[2]หน้าผ้า!AM125</f>
        <v>0</v>
      </c>
      <c r="Y116" s="10">
        <f>[2]หน้าผ้า!AN125</f>
        <v>3150</v>
      </c>
      <c r="Z116" s="9" t="str">
        <f>[2]หน้าผ้า!AO125</f>
        <v>WSWT2025800SM</v>
      </c>
      <c r="AA116" s="8">
        <f>[2]หน้าผ้า!AQ125</f>
        <v>3227.07</v>
      </c>
      <c r="AB116" s="8">
        <f>[2]หน้าผ้า!AR125</f>
        <v>0</v>
      </c>
      <c r="AC116" s="8">
        <f>[2]หน้าผ้า!AS125</f>
        <v>3227.07</v>
      </c>
      <c r="AD116" s="8">
        <f>[2]หน้าผ้า!AT125</f>
        <v>0</v>
      </c>
      <c r="AE116" s="8">
        <f>[2]หน้าผ้า!AU125</f>
        <v>3227.07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243.82306666666665</v>
      </c>
    </row>
    <row r="117" spans="1:56" ht="27.75" customHeight="1" x14ac:dyDescent="0.45">
      <c r="A117" s="3">
        <f>[2]หน้าผ้า!C126</f>
        <v>45958</v>
      </c>
      <c r="B117" s="14" t="str">
        <f>[2]หน้าผ้า!B126</f>
        <v>MK68-001285</v>
      </c>
      <c r="C117" s="9" t="str">
        <f>[2]หน้าผ้า!E126</f>
        <v>บจก.เอพีเอ็ม อะโกร</v>
      </c>
      <c r="D117" s="13" t="str">
        <f>[2]หน้าผ้า!F126</f>
        <v>U-FEED U2(เอส)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45989</v>
      </c>
      <c r="U117" s="11">
        <f>[2]หน้าผ้า!AA126</f>
        <v>3000</v>
      </c>
      <c r="V117" s="10">
        <f>[2]หน้าผ้า!AJ126</f>
        <v>0</v>
      </c>
      <c r="W117" s="10">
        <f>[2]หน้าผ้า!AL126</f>
        <v>3000</v>
      </c>
      <c r="X117" s="10">
        <f>[2]หน้าผ้า!AM126</f>
        <v>0</v>
      </c>
      <c r="Y117" s="10">
        <f>[2]หน้าผ้า!AN126</f>
        <v>3150</v>
      </c>
      <c r="Z117" s="9" t="str">
        <f>[2]หน้าผ้า!AO126</f>
        <v>WSWT2025800SM</v>
      </c>
      <c r="AA117" s="8">
        <f>[2]หน้าผ้า!AQ126</f>
        <v>3310.89</v>
      </c>
      <c r="AB117" s="8">
        <f>[2]หน้าผ้า!AR126</f>
        <v>0</v>
      </c>
      <c r="AC117" s="8">
        <f>[2]หน้าผ้า!AS126</f>
        <v>3310.89</v>
      </c>
      <c r="AD117" s="8">
        <f>[2]หน้าผ้า!AT126</f>
        <v>0</v>
      </c>
      <c r="AE117" s="8">
        <f>[2]หน้าผ้า!AU126</f>
        <v>3310.89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45989</v>
      </c>
      <c r="AK117" s="3">
        <f>[2]หน้าผ้า!DQ126</f>
        <v>45985</v>
      </c>
      <c r="AL117" s="3">
        <f>[2]หน้าผ้า!DR126</f>
        <v>45978</v>
      </c>
      <c r="AM117" s="3">
        <f>[2]หน้าผ้า!DS126</f>
        <v>45986</v>
      </c>
      <c r="AN117" s="3">
        <f>[2]หน้าผ้า!DT126</f>
        <v>45987</v>
      </c>
      <c r="AO117" s="3">
        <f>[2]หน้าผ้า!DU126</f>
        <v>45988</v>
      </c>
      <c r="AP117" s="3">
        <f>[2]หน้าผ้า!DP126</f>
        <v>45984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250.15613333333337</v>
      </c>
    </row>
    <row r="118" spans="1:56" ht="27.75" customHeight="1" x14ac:dyDescent="0.45">
      <c r="A118" s="3">
        <f>[2]หน้าผ้า!C127</f>
        <v>45891</v>
      </c>
      <c r="B118" s="14" t="str">
        <f>[2]หน้าผ้า!B127</f>
        <v>MK68-001033</v>
      </c>
      <c r="C118" s="9" t="str">
        <f>[2]หน้าผ้า!E127</f>
        <v>บจก.เอสพีเอ็ม อาหารสัตว์</v>
      </c>
      <c r="D118" s="13" t="str">
        <f>[2]หน้าผ้า!F127</f>
        <v>นาโน 03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รอแจ้ง</v>
      </c>
      <c r="U118" s="11">
        <f>[2]หน้าผ้า!AA127</f>
        <v>3000</v>
      </c>
      <c r="V118" s="10">
        <f>[2]หน้าผ้า!AJ127</f>
        <v>2447</v>
      </c>
      <c r="W118" s="10">
        <f>[2]หน้าผ้า!AL127</f>
        <v>553</v>
      </c>
      <c r="X118" s="10">
        <f>[2]หน้าผ้า!AM127</f>
        <v>3000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P6</v>
      </c>
      <c r="AI118" s="1">
        <f>[2]หน้าผ้า!DM127</f>
        <v>5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8447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บจก.อินเทคค์ โกลบอล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100000</v>
      </c>
      <c r="V119" s="10">
        <f>[2]หน้าผ้า!AJ128</f>
        <v>0</v>
      </c>
      <c r="W119" s="10">
        <f>[2]หน้าผ้า!AL128</f>
        <v>100000</v>
      </c>
      <c r="X119" s="10">
        <f>[2]หน้าผ้า!AM128</f>
        <v>0</v>
      </c>
      <c r="Y119" s="10">
        <f>[2]หน้าผ้า!AN128</f>
        <v>105000</v>
      </c>
      <c r="Z119" s="9" t="str">
        <f>[2]หน้าผ้า!AO128</f>
        <v>WSWT2025800SM</v>
      </c>
      <c r="AA119" s="8">
        <f>[2]หน้าผ้า!AQ128</f>
        <v>104775.00000000001</v>
      </c>
      <c r="AB119" s="8">
        <f>[2]หน้าผ้า!AR128</f>
        <v>0</v>
      </c>
      <c r="AC119" s="8">
        <f>[2]หน้าผ้า!AS128</f>
        <v>104775.00000000001</v>
      </c>
      <c r="AD119" s="8">
        <f>[2]หน้าผ้า!AT128</f>
        <v>0</v>
      </c>
      <c r="AE119" s="8">
        <f>[2]หน้าผ้า!AU128</f>
        <v>104775.00000000001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7916.333333333333</v>
      </c>
    </row>
    <row r="120" spans="1:56" ht="27.75" customHeight="1" x14ac:dyDescent="0.45">
      <c r="A120" s="3">
        <f>[2]หน้าผ้า!C129</f>
        <v>45933</v>
      </c>
      <c r="B120" s="14" t="str">
        <f>[2]หน้าผ้า!B129</f>
        <v>MK68-001206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นาโน 06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0</v>
      </c>
      <c r="AC120" s="8">
        <f>[2]หน้าผ้า!AS129</f>
        <v>3310.89</v>
      </c>
      <c r="AD120" s="8">
        <f>[2]หน้าผ้า!AT129</f>
        <v>0</v>
      </c>
      <c r="AE120" s="8">
        <f>[2]หน้าผ้า!AU129</f>
        <v>3310.89</v>
      </c>
      <c r="AF120" s="8">
        <f>[2]หน้าผ้า!AI129</f>
        <v>0</v>
      </c>
      <c r="AG120" s="1" t="str">
        <f>[3]หน้าผ้า!DC132</f>
        <v>รอแบบ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250.15613333333337</v>
      </c>
    </row>
    <row r="121" spans="1:56" ht="27.7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บจก.เอสพีเอ็ม อาหารสัตว์</v>
      </c>
      <c r="D121" s="13" t="str">
        <f>[2]หน้าผ้า!F130</f>
        <v>รอแบบ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20000</v>
      </c>
      <c r="V121" s="10">
        <f>[2]หน้าผ้า!AJ130</f>
        <v>0</v>
      </c>
      <c r="W121" s="10">
        <f>[2]หน้าผ้า!AL130</f>
        <v>20000</v>
      </c>
      <c r="X121" s="10">
        <f>[2]หน้าผ้า!AM130</f>
        <v>0</v>
      </c>
      <c r="Y121" s="10">
        <f>[2]หน้าผ้า!AN130</f>
        <v>21000</v>
      </c>
      <c r="Z121" s="9" t="str">
        <f>[2]หน้าผ้า!AO130</f>
        <v>WSWT2025800SM</v>
      </c>
      <c r="AA121" s="8">
        <f>[2]หน้าผ้า!AQ130</f>
        <v>22072.6</v>
      </c>
      <c r="AB121" s="8">
        <f>[2]หน้าผ้า!AR130</f>
        <v>0</v>
      </c>
      <c r="AC121" s="8">
        <f>[2]หน้าผ้า!AS130</f>
        <v>22072.6</v>
      </c>
      <c r="AD121" s="8">
        <f>[2]หน้าผ้า!AT130</f>
        <v>0</v>
      </c>
      <c r="AE121" s="8">
        <f>[2]หน้าผ้า!AU130</f>
        <v>22072.6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1667.7075555555555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บจก.ไทยธรรมดี</v>
      </c>
      <c r="D122" s="13" t="str">
        <f>[2]หน้าผ้า!F131</f>
        <v>รอแบบ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97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 t="str">
        <f>[2]หน้าผ้า!X131</f>
        <v>รอแจ้ง</v>
      </c>
      <c r="U122" s="11">
        <f>[2]หน้าผ้า!AA131</f>
        <v>20000</v>
      </c>
      <c r="V122" s="10">
        <f>[2]หน้าผ้า!AJ131</f>
        <v>0</v>
      </c>
      <c r="W122" s="10">
        <f>[2]หน้าผ้า!AL131</f>
        <v>20000</v>
      </c>
      <c r="X122" s="10">
        <f>[2]หน้าผ้า!AM131</f>
        <v>0</v>
      </c>
      <c r="Y122" s="10">
        <f>[2]หน้าผ้า!AN131</f>
        <v>21000</v>
      </c>
      <c r="Z122" s="9" t="str">
        <f>[2]หน้าผ้า!AO131</f>
        <v>WSWT2025800SM</v>
      </c>
      <c r="AA122" s="8">
        <f>[2]หน้าผ้า!AQ131</f>
        <v>21513.800000000003</v>
      </c>
      <c r="AB122" s="8">
        <f>[2]หน้าผ้า!AR131</f>
        <v>0</v>
      </c>
      <c r="AC122" s="8">
        <f>[2]หน้าผ้า!AS131</f>
        <v>21513.800000000003</v>
      </c>
      <c r="AD122" s="8">
        <f>[2]หน้าผ้า!AT131</f>
        <v>0</v>
      </c>
      <c r="AE122" s="8">
        <f>[2]หน้าผ้า!AU131</f>
        <v>21513.800000000003</v>
      </c>
      <c r="AF122" s="8">
        <f>[2]หน้าผ้า!AI131</f>
        <v>0</v>
      </c>
      <c r="AG122" s="1" t="str">
        <f>[3]หน้าผ้า!DC134</f>
        <v>รอตัด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1625.4871111111113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บจก.ซันฟีด</v>
      </c>
      <c r="D123" s="13" t="str">
        <f>[2]หน้าผ้า!F132</f>
        <v>รอแบบ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 t="str">
        <f>[2]หน้าผ้า!X132</f>
        <v>รอแจ้ง</v>
      </c>
      <c r="U123" s="11">
        <f>[2]หน้าผ้า!AA132</f>
        <v>305000</v>
      </c>
      <c r="V123" s="10">
        <f>[2]หน้าผ้า!AJ132</f>
        <v>0</v>
      </c>
      <c r="W123" s="10">
        <f>[2]หน้าผ้า!AL132</f>
        <v>305000</v>
      </c>
      <c r="X123" s="10">
        <f>[2]หน้าผ้า!AM132</f>
        <v>0</v>
      </c>
      <c r="Y123" s="10">
        <f>[2]หน้าผ้า!AN132</f>
        <v>320250</v>
      </c>
      <c r="Z123" s="9" t="str">
        <f>[2]หน้าผ้า!AO132</f>
        <v>WSWT2025800SM</v>
      </c>
      <c r="AA123" s="8">
        <f>[2]หน้าผ้า!AQ132</f>
        <v>336607.14999999997</v>
      </c>
      <c r="AB123" s="8">
        <f>[2]หน้าผ้า!AR132</f>
        <v>0</v>
      </c>
      <c r="AC123" s="8">
        <f>[2]หน้าผ้า!AS132</f>
        <v>336607.14999999997</v>
      </c>
      <c r="AD123" s="8">
        <f>[2]หน้าผ้า!AT132</f>
        <v>0</v>
      </c>
      <c r="AE123" s="8">
        <f>[2]หน้าผ้า!AU132</f>
        <v>336607.14999999997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25432.540222222222</v>
      </c>
    </row>
    <row r="124" spans="1:56" ht="27.75" customHeight="1" x14ac:dyDescent="0.45">
      <c r="A124" s="3">
        <f>[2]หน้าผ้า!C133</f>
        <v>45933</v>
      </c>
      <c r="B124" s="14" t="str">
        <f>[2]หน้าผ้า!B133</f>
        <v>MK68-001205</v>
      </c>
      <c r="C124" s="9" t="str">
        <f>[2]หน้าผ้า!E133</f>
        <v>บจก.เอพีเอ็ม อะโกร</v>
      </c>
      <c r="D124" s="13" t="str">
        <f>[2]หน้าผ้า!F133</f>
        <v>นีโอ พี4(เอส)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3000</v>
      </c>
      <c r="V124" s="10">
        <f>[2]หน้าผ้า!AJ133</f>
        <v>0</v>
      </c>
      <c r="W124" s="10">
        <f>[2]หน้าผ้า!AL133</f>
        <v>3000</v>
      </c>
      <c r="X124" s="10">
        <f>[2]หน้าผ้า!AM133</f>
        <v>0</v>
      </c>
      <c r="Y124" s="10">
        <f>[2]หน้าผ้า!AN133</f>
        <v>3150</v>
      </c>
      <c r="Z124" s="9" t="str">
        <f>[2]หน้าผ้า!AO133</f>
        <v>WSWT2025800SM</v>
      </c>
      <c r="AA124" s="8">
        <f>[2]หน้าผ้า!AQ133</f>
        <v>3310.89</v>
      </c>
      <c r="AB124" s="8">
        <f>[2]หน้าผ้า!AR133</f>
        <v>3310.89</v>
      </c>
      <c r="AC124" s="8">
        <f>[2]หน้าผ้า!AS133</f>
        <v>0</v>
      </c>
      <c r="AD124" s="8">
        <f>[2]หน้าผ้า!AT133</f>
        <v>3310.89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45919</v>
      </c>
      <c r="B125" s="14" t="str">
        <f>[2]หน้าผ้า!B134</f>
        <v>MK68-001124</v>
      </c>
      <c r="C125" s="9" t="str">
        <f>[2]หน้าผ้า!E134</f>
        <v>บจก.อินเทคค์ โกลบอล</v>
      </c>
      <c r="D125" s="13" t="str">
        <f>[2]หน้าผ้า!F134</f>
        <v>เพอเฟคค์ 916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จับจีบ4"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1172</v>
      </c>
      <c r="V125" s="10">
        <f>[2]หน้าผ้า!AJ134</f>
        <v>0</v>
      </c>
      <c r="W125" s="10">
        <f>[2]หน้าผ้า!AL134</f>
        <v>1172</v>
      </c>
      <c r="X125" s="10">
        <f>[2]หน้าผ้า!AM134</f>
        <v>21290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4/10   10/10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45923</v>
      </c>
      <c r="B126" s="14" t="str">
        <f>[2]หน้าผ้า!B135</f>
        <v>MK68-001158</v>
      </c>
      <c r="C126" s="9" t="str">
        <f>[2]หน้าผ้า!E135</f>
        <v>บจก.เอสพีเอ็ม อาหารสัตว์</v>
      </c>
      <c r="D126" s="13" t="str">
        <f>[2]หน้าผ้า!F135</f>
        <v>SW 441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13000</v>
      </c>
      <c r="V126" s="10">
        <f>[2]หน้าผ้า!AJ135</f>
        <v>0</v>
      </c>
      <c r="W126" s="10">
        <f>[2]หน้าผ้า!AL135</f>
        <v>13000</v>
      </c>
      <c r="X126" s="10">
        <f>[2]หน้าผ้า!AM135</f>
        <v>0</v>
      </c>
      <c r="Y126" s="10">
        <f>[2]หน้าผ้า!AN135</f>
        <v>13650</v>
      </c>
      <c r="Z126" s="9" t="str">
        <f>[2]หน้าผ้า!AO135</f>
        <v>WSWT2025800SM</v>
      </c>
      <c r="AA126" s="8">
        <f>[2]หน้าผ้า!AQ135</f>
        <v>14347.189999999999</v>
      </c>
      <c r="AB126" s="8">
        <f>[2]หน้าผ้า!AR135</f>
        <v>14347.189999999999</v>
      </c>
      <c r="AC126" s="8">
        <f>[2]หน้าผ้า!AS135</f>
        <v>0</v>
      </c>
      <c r="AD126" s="8">
        <f>[2]หน้าผ้า!AT135</f>
        <v>14347.189999999999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 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45877</v>
      </c>
      <c r="B127" s="14" t="str">
        <f>[2]หน้าผ้า!B136</f>
        <v>MK68-000990</v>
      </c>
      <c r="C127" s="9" t="str">
        <f>[2]หน้าผ้า!E136</f>
        <v>บจก.เอสพีเอ็ม อาหารสัตว์</v>
      </c>
      <c r="D127" s="13" t="str">
        <f>[2]หน้าผ้า!F136</f>
        <v>SW 441 PLUS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3500</v>
      </c>
      <c r="V127" s="10">
        <f>[2]หน้าผ้า!AJ136</f>
        <v>1217</v>
      </c>
      <c r="W127" s="10">
        <f>[2]หน้าผ้า!AL136</f>
        <v>2283</v>
      </c>
      <c r="X127" s="10">
        <f>[2]หน้าผ้า!AM136</f>
        <v>0</v>
      </c>
      <c r="Y127" s="10">
        <f>[2]หน้าผ้า!AN136</f>
        <v>2397.15</v>
      </c>
      <c r="Z127" s="9" t="str">
        <f>[2]หน้าผ้า!AO136</f>
        <v>WSWT2025800SM</v>
      </c>
      <c r="AA127" s="8">
        <f>[2]หน้าผ้า!AQ136</f>
        <v>2519.5872899999999</v>
      </c>
      <c r="AB127" s="8">
        <f>[2]หน้าผ้า!AR136</f>
        <v>2519.5872899999999</v>
      </c>
      <c r="AC127" s="8">
        <f>[2]หน้าผ้า!AS136</f>
        <v>0</v>
      </c>
      <c r="AD127" s="8">
        <f>[2]หน้าผ้า!AT136</f>
        <v>2519.5872899999999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45796</v>
      </c>
      <c r="B128" s="14" t="str">
        <f>[2]หน้าผ้า!B137</f>
        <v>MK68-000673</v>
      </c>
      <c r="C128" s="9" t="str">
        <f>[2]หน้าผ้า!E137</f>
        <v>บจก.อินเทคค์ โกลบอล</v>
      </c>
      <c r="D128" s="13" t="str">
        <f>[2]หน้าผ้า!F137</f>
        <v>เพอเฟคค์ 902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จับจีบ4"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302</v>
      </c>
      <c r="V128" s="10">
        <f>[2]หน้าผ้า!AJ137</f>
        <v>363</v>
      </c>
      <c r="W128" s="10">
        <f>[2]หน้าผ้า!AL137</f>
        <v>0</v>
      </c>
      <c r="X128" s="10">
        <f>[2]หน้าผ้า!AM137</f>
        <v>5300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รอตัด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45674</v>
      </c>
      <c r="B129" s="14" t="str">
        <f>[2]หน้าผ้า!B138</f>
        <v>MK68-000093</v>
      </c>
      <c r="C129" s="9" t="str">
        <f>[2]หน้าผ้า!E138</f>
        <v>บจก.อินเทคค์ โกลบอล</v>
      </c>
      <c r="D129" s="13" t="str">
        <f>[2]หน้าผ้า!F138</f>
        <v>เฟิร์สคลาส 902</v>
      </c>
      <c r="E129" s="9">
        <f>[2]หน้าผ้า!G138</f>
        <v>20</v>
      </c>
      <c r="F129" s="9">
        <f>[2]หน้าผ้า!H138</f>
        <v>35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97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จับจีบ4"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152</v>
      </c>
      <c r="V129" s="10">
        <f>[2]หน้าผ้า!AJ138</f>
        <v>0</v>
      </c>
      <c r="W129" s="10">
        <f>[2]หน้าผ้า!AL138</f>
        <v>152</v>
      </c>
      <c r="X129" s="10">
        <f>[2]หน้าผ้า!AM138</f>
        <v>6000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5987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 t="str">
        <f>[2]หน้าผ้า!AG138</f>
        <v>ลบสี 5040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45611</v>
      </c>
      <c r="B130" s="14" t="str">
        <f>[2]หน้าผ้า!B139</f>
        <v>MK67-001532</v>
      </c>
      <c r="C130" s="9" t="str">
        <f>[2]หน้าผ้า!E139</f>
        <v>บจก.อินเทคค์ โกลบอล</v>
      </c>
      <c r="D130" s="13" t="str">
        <f>[2]หน้าผ้า!F139</f>
        <v>เฟิร์สช้อย 903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117</v>
      </c>
      <c r="V130" s="10">
        <f>[2]หน้าผ้า!AJ139</f>
        <v>0</v>
      </c>
      <c r="W130" s="10">
        <f>[2]หน้าผ้า!AL139</f>
        <v>117</v>
      </c>
      <c r="X130" s="10">
        <f>[2]หน้าผ้า!AM139</f>
        <v>10065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45523</v>
      </c>
      <c r="B131" s="14" t="str">
        <f>[2]หน้าผ้า!B140</f>
        <v>MK67-001153</v>
      </c>
      <c r="C131" s="9" t="str">
        <f>[2]หน้าผ้า!E140</f>
        <v>บจก.อินเทคค์ โกลบอล</v>
      </c>
      <c r="D131" s="13" t="str">
        <f>[2]หน้าผ้า!F140</f>
        <v>สุบรรณ 777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1260</v>
      </c>
      <c r="V131" s="10">
        <f>[2]หน้าผ้า!AJ140</f>
        <v>0</v>
      </c>
      <c r="W131" s="10">
        <f>[2]หน้าผ้า!AL140</f>
        <v>1260</v>
      </c>
      <c r="X131" s="10">
        <f>[2]หน้าผ้า!AM140</f>
        <v>11095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45911</v>
      </c>
      <c r="B132" s="14" t="str">
        <f>[2]หน้าผ้า!B141</f>
        <v>MK68-001105</v>
      </c>
      <c r="C132" s="9" t="str">
        <f>[2]หน้าผ้า!E141</f>
        <v>บจก.เอพีเอ็ม อะโกร</v>
      </c>
      <c r="D132" s="13" t="str">
        <f>[2]หน้าผ้า!F141</f>
        <v>ฟีล-กู๊ด พี6</v>
      </c>
      <c r="E132" s="9">
        <f>[2]หน้าผ้า!G141</f>
        <v>20</v>
      </c>
      <c r="F132" s="9">
        <f>[2]หน้าผ้า!H141</f>
        <v>38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 t="str">
        <f>[2]หน้าผ้า!X141</f>
        <v>รอส่ง</v>
      </c>
      <c r="U132" s="11">
        <f>[2]หน้าผ้า!AA141</f>
        <v>3000</v>
      </c>
      <c r="V132" s="10">
        <f>[2]หน้าผ้า!AJ141</f>
        <v>2477</v>
      </c>
      <c r="W132" s="10">
        <f>[2]หน้าผ้า!AL141</f>
        <v>523</v>
      </c>
      <c r="X132" s="10">
        <f>[2]หน้าผ้า!AM141</f>
        <v>8465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45908</v>
      </c>
      <c r="B133" s="14" t="str">
        <f>[2]หน้าผ้า!B142</f>
        <v>MK68-001086</v>
      </c>
      <c r="C133" s="9" t="str">
        <f>[2]หน้าผ้า!E142</f>
        <v>บจก.เอ.เจ.ฟาร์ม่าแล็บ</v>
      </c>
      <c r="D133" s="13" t="str">
        <f>[2]หน้าผ้า!F142</f>
        <v>เบส-มิน</v>
      </c>
      <c r="E133" s="9">
        <f>[2]หน้าผ้า!G142</f>
        <v>20</v>
      </c>
      <c r="F133" s="9">
        <f>[2]หน้าผ้า!H142</f>
        <v>34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95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</v>
      </c>
      <c r="T133" s="12" t="str">
        <f>[2]หน้าผ้า!X142</f>
        <v>รอส่ง</v>
      </c>
      <c r="U133" s="11">
        <f>[2]หน้าผ้า!AA142</f>
        <v>4000</v>
      </c>
      <c r="V133" s="10">
        <f>[2]หน้าผ้า!AJ142</f>
        <v>4000</v>
      </c>
      <c r="W133" s="10">
        <f>[2]หน้าผ้า!AL142</f>
        <v>0</v>
      </c>
      <c r="X133" s="10">
        <f>[2]หน้าผ้า!AM142</f>
        <v>4060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45908</v>
      </c>
      <c r="B134" s="14" t="str">
        <f>[2]หน้าผ้า!B143</f>
        <v>MK68-001086</v>
      </c>
      <c r="C134" s="9" t="str">
        <f>[2]หน้าผ้า!E143</f>
        <v>บจก.เอ.เจ.ฟาร์ม่าแล็บ</v>
      </c>
      <c r="D134" s="13" t="str">
        <f>[2]หน้าผ้า!F143</f>
        <v>เวท-มิน</v>
      </c>
      <c r="E134" s="9">
        <f>[2]หน้าผ้า!G143</f>
        <v>20</v>
      </c>
      <c r="F134" s="9">
        <f>[2]หน้าผ้า!H143</f>
        <v>34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95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</v>
      </c>
      <c r="T134" s="12" t="str">
        <f>[2]หน้าผ้า!X143</f>
        <v>รอส่ง</v>
      </c>
      <c r="U134" s="11">
        <f>[2]หน้าผ้า!AA143</f>
        <v>4000</v>
      </c>
      <c r="V134" s="10">
        <f>[2]หน้าผ้า!AJ143</f>
        <v>4000</v>
      </c>
      <c r="W134" s="10">
        <f>[2]หน้าผ้า!AL143</f>
        <v>0</v>
      </c>
      <c r="X134" s="10">
        <f>[2]หน้าผ้า!AM143</f>
        <v>4060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รอส่ง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45799</v>
      </c>
      <c r="B135" s="14" t="str">
        <f>[2]หน้าผ้า!B144</f>
        <v>MK68-000694</v>
      </c>
      <c r="C135" s="9" t="str">
        <f>[2]หน้าผ้า!E144</f>
        <v>บจก.เอ.เจ.ฟาร์ม่าแล็บ</v>
      </c>
      <c r="D135" s="13" t="str">
        <f>[2]หน้าผ้า!F144</f>
        <v>เบส-มิน</v>
      </c>
      <c r="E135" s="9">
        <f>[2]หน้าผ้า!G144</f>
        <v>20</v>
      </c>
      <c r="F135" s="9">
        <f>[2]หน้าผ้า!H144</f>
        <v>34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95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 t="str">
        <f>[2]หน้าผ้า!X144</f>
        <v>รอส่ง</v>
      </c>
      <c r="U135" s="11">
        <f>[2]หน้าผ้า!AA144</f>
        <v>4000</v>
      </c>
      <c r="V135" s="10">
        <f>[2]หน้าผ้า!AJ144</f>
        <v>3975</v>
      </c>
      <c r="W135" s="10">
        <f>[2]หน้าผ้า!AL144</f>
        <v>25</v>
      </c>
      <c r="X135" s="10">
        <f>[2]หน้าผ้า!AM144</f>
        <v>4140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ห้ามขาด-ห้ามเกิน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45799</v>
      </c>
      <c r="B136" s="14" t="str">
        <f>[2]หน้าผ้า!B145</f>
        <v>MK68-000694</v>
      </c>
      <c r="C136" s="9" t="str">
        <f>[2]หน้าผ้า!E145</f>
        <v>บจก.เอ.เจ.ฟาร์ม่าแล็บ</v>
      </c>
      <c r="D136" s="13" t="str">
        <f>[2]หน้าผ้า!F145</f>
        <v>เวท-มิน</v>
      </c>
      <c r="E136" s="9">
        <f>[2]หน้าผ้า!G145</f>
        <v>20</v>
      </c>
      <c r="F136" s="9">
        <f>[2]หน้าผ้า!H145</f>
        <v>34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95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 t="str">
        <f>[2]หน้าผ้า!X145</f>
        <v>รอส่ง</v>
      </c>
      <c r="U136" s="11">
        <f>[2]หน้าผ้า!AA145</f>
        <v>4000</v>
      </c>
      <c r="V136" s="10">
        <f>[2]หน้าผ้า!AJ145</f>
        <v>4056</v>
      </c>
      <c r="W136" s="10">
        <f>[2]หน้าผ้า!AL145</f>
        <v>0</v>
      </c>
      <c r="X136" s="10">
        <f>[2]หน้าผ้า!AM145</f>
        <v>4404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ห้ามขาด-ห้ามเกิน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45541</v>
      </c>
      <c r="B137" s="14" t="str">
        <f>[2]หน้าผ้า!B146</f>
        <v>MK67-001236</v>
      </c>
      <c r="C137" s="9" t="str">
        <f>[2]หน้าผ้า!E146</f>
        <v>บจก.เอพีเอ็ม อะโกร</v>
      </c>
      <c r="D137" s="13" t="str">
        <f>[2]หน้าผ้า!F146</f>
        <v>ยูฟีด รวมไก่ วัว</v>
      </c>
      <c r="E137" s="9">
        <f>[2]หน้าผ้า!G146</f>
        <v>20</v>
      </c>
      <c r="F137" s="9">
        <f>[2]หน้าผ้า!H146</f>
        <v>40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รอส่ง</v>
      </c>
      <c r="U137" s="11">
        <f>[2]หน้าผ้า!AA146</f>
        <v>3000</v>
      </c>
      <c r="V137" s="10">
        <f>[2]หน้าผ้า!AJ146</f>
        <v>3318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ลูกค้าสั่งผิดเอาไปส่งเดือน10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>
        <f>[2]หน้าผ้า!ED146</f>
        <v>0</v>
      </c>
      <c r="AY137" s="2" t="str">
        <f>[2]หน้าผ้า!AG146</f>
        <v>ลูกค้าต้องการเคลือบใส แต่เปิดมาเคลือบด้าน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20</v>
      </c>
      <c r="F138" s="9">
        <f>[2]หน้าผ้า!H147</f>
        <v>38</v>
      </c>
      <c r="G138" s="9">
        <f>[2]หน้าผ้า!I147</f>
        <v>0</v>
      </c>
      <c r="H138" s="9">
        <f>[2]หน้าผ้า!J147</f>
        <v>0</v>
      </c>
      <c r="I138" s="9">
        <f>[2]หน้าผ้า!L147</f>
        <v>84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656445.85754</v>
      </c>
      <c r="AB138" s="8">
        <f>[2]หน้าผ้า!AR147</f>
        <v>124656.85253999999</v>
      </c>
      <c r="AC138" s="8">
        <f>[2]หน้าผ้า!AS147</f>
        <v>531789.005</v>
      </c>
      <c r="AD138" s="8">
        <f>[2]หน้าผ้า!AT147</f>
        <v>77200.762539999982</v>
      </c>
      <c r="AE138" s="8">
        <f>[2]หน้าผ้า!AU147</f>
        <v>579245.09499999997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>
        <f>[2]หน้าผ้า!F148</f>
        <v>21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45968</v>
      </c>
      <c r="U139" s="11">
        <f>[2]หน้าผ้า!AA148</f>
        <v>2500</v>
      </c>
      <c r="V139" s="10">
        <f>[2]หน้าผ้า!AJ148</f>
        <v>2700</v>
      </c>
      <c r="W139" s="10">
        <f>[2]หน้าผ้า!AL148</f>
        <v>0</v>
      </c>
      <c r="X139" s="10">
        <f>[2]หน้าผ้า!AM148</f>
        <v>2687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45968</v>
      </c>
      <c r="AK139" s="3">
        <f>[2]หน้าผ้า!DQ148</f>
        <v>0</v>
      </c>
      <c r="AL139" s="3">
        <f>[2]หน้าผ้า!DR148</f>
        <v>45959</v>
      </c>
      <c r="AM139" s="3">
        <f>[2]หน้าผ้า!DS148</f>
        <v>45966</v>
      </c>
      <c r="AN139" s="3">
        <f>[2]หน้าผ้า!DT148</f>
        <v>45967</v>
      </c>
      <c r="AO139" s="3">
        <f>[2]หน้าผ้า!DU148</f>
        <v>45967</v>
      </c>
      <c r="AP139" s="3">
        <f>[2]หน้าผ้า!DP148</f>
        <v>45963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>
        <f>[2]หน้าผ้า!F149</f>
        <v>935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45968</v>
      </c>
      <c r="U140" s="11">
        <f>[2]หน้าผ้า!AA149</f>
        <v>5000</v>
      </c>
      <c r="V140" s="10">
        <f>[2]หน้าผ้า!AJ149</f>
        <v>5584</v>
      </c>
      <c r="W140" s="10">
        <f>[2]หน้าผ้า!AL149</f>
        <v>0</v>
      </c>
      <c r="X140" s="10">
        <f>[2]หน้าผ้า!AM149</f>
        <v>5200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พิมพ์ไม่ครบ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45968</v>
      </c>
      <c r="AK140" s="3">
        <f>[2]หน้าผ้า!DQ149</f>
        <v>0</v>
      </c>
      <c r="AL140" s="3">
        <f>[2]หน้าผ้า!DR149</f>
        <v>45959</v>
      </c>
      <c r="AM140" s="3">
        <f>[2]หน้าผ้า!DS149</f>
        <v>45966</v>
      </c>
      <c r="AN140" s="3">
        <f>[2]หน้าผ้า!DT149</f>
        <v>45967</v>
      </c>
      <c r="AO140" s="3">
        <f>[2]หน้าผ้า!DU149</f>
        <v>45967</v>
      </c>
      <c r="AP140" s="3">
        <f>[2]หน้าผ้า!DP149</f>
        <v>45963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 t="str">
        <f>[2]หน้าผ้า!F150</f>
        <v>935 เอ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45968</v>
      </c>
      <c r="U141" s="11">
        <f>[2]หน้าผ้า!AA150</f>
        <v>10000</v>
      </c>
      <c r="V141" s="10">
        <f>[2]หน้าผ้า!AJ150</f>
        <v>10000</v>
      </c>
      <c r="W141" s="10">
        <f>[2]หน้าผ้า!AL150</f>
        <v>0</v>
      </c>
      <c r="X141" s="10">
        <f>[2]หน้าผ้า!AM150</f>
        <v>10200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45968</v>
      </c>
      <c r="AK141" s="3">
        <f>[2]หน้าผ้า!DQ150</f>
        <v>0</v>
      </c>
      <c r="AL141" s="3">
        <f>[2]หน้าผ้า!DR150</f>
        <v>45959</v>
      </c>
      <c r="AM141" s="3">
        <f>[2]หน้าผ้า!DS150</f>
        <v>45966</v>
      </c>
      <c r="AN141" s="3">
        <f>[2]หน้าผ้า!DT150</f>
        <v>45967</v>
      </c>
      <c r="AO141" s="3">
        <f>[2]หน้าผ้า!DU150</f>
        <v>45967</v>
      </c>
      <c r="AP141" s="3">
        <f>[2]หน้าผ้า!DP150</f>
        <v>45963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915 เอ็ม</v>
      </c>
      <c r="E142" s="9">
        <f>[2]หน้าผ้า!G151</f>
        <v>20</v>
      </c>
      <c r="F142" s="9">
        <f>[2]หน้าผ้า!H151</f>
        <v>39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84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45971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10500</v>
      </c>
      <c r="Z142" s="9" t="str">
        <f>[2]หน้าผ้า!AO151</f>
        <v>WSWT2025850</v>
      </c>
      <c r="AA142" s="8">
        <f>[2]หน้าผ้า!AQ151</f>
        <v>11315.7</v>
      </c>
      <c r="AB142" s="8">
        <f>[2]หน้าผ้า!AR151</f>
        <v>11315.7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45971</v>
      </c>
      <c r="AK142" s="3">
        <f>[2]หน้าผ้า!DQ151</f>
        <v>0</v>
      </c>
      <c r="AL142" s="3">
        <f>[2]หน้าผ้า!DR151</f>
        <v>45962</v>
      </c>
      <c r="AM142" s="3">
        <f>[2]หน้าผ้า!DS151</f>
        <v>45969</v>
      </c>
      <c r="AN142" s="3">
        <f>[2]หน้าผ้า!DT151</f>
        <v>45970</v>
      </c>
      <c r="AO142" s="3">
        <f>[2]หน้าผ้า!DU151</f>
        <v>45970</v>
      </c>
      <c r="AP142" s="3">
        <f>[2]หน้าผ้า!DP151</f>
        <v>45966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 t="str">
        <f>[2]หน้าผ้า!AG151</f>
        <v>เย็น8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915 พี</v>
      </c>
      <c r="E143" s="9">
        <f>[2]หน้าผ้า!G152</f>
        <v>20</v>
      </c>
      <c r="F143" s="9">
        <f>[2]หน้าผ้า!H152</f>
        <v>39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45968</v>
      </c>
      <c r="U143" s="11">
        <f>[2]หน้าผ้า!AA152</f>
        <v>7500</v>
      </c>
      <c r="V143" s="10">
        <f>[2]หน้าผ้า!AJ152</f>
        <v>4188</v>
      </c>
      <c r="W143" s="10">
        <f>[2]หน้าผ้า!AL152</f>
        <v>3312</v>
      </c>
      <c r="X143" s="10">
        <f>[2]หน้าผ้า!AM152</f>
        <v>5997</v>
      </c>
      <c r="Y143" s="10">
        <f>[2]หน้าผ้า!AN152</f>
        <v>1578.15</v>
      </c>
      <c r="Z143" s="9" t="str">
        <f>[2]หน้าผ้า!AO152</f>
        <v>WSWT2025850</v>
      </c>
      <c r="AA143" s="8">
        <f>[2]หน้าผ้า!AQ152</f>
        <v>1785.7871955000003</v>
      </c>
      <c r="AB143" s="8">
        <f>[2]หน้าผ้า!AR152</f>
        <v>1785.7871955000003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45968</v>
      </c>
      <c r="AK143" s="3">
        <f>[2]หน้าผ้า!DQ152</f>
        <v>0</v>
      </c>
      <c r="AL143" s="3">
        <f>[2]หน้าผ้า!DR152</f>
        <v>45959</v>
      </c>
      <c r="AM143" s="3">
        <f>[2]หน้าผ้า!DS152</f>
        <v>45966</v>
      </c>
      <c r="AN143" s="3">
        <f>[2]หน้าผ้า!DT152</f>
        <v>45967</v>
      </c>
      <c r="AO143" s="3">
        <f>[2]หน้าผ้า!DU152</f>
        <v>45967</v>
      </c>
      <c r="AP143" s="3">
        <f>[2]หน้าผ้า!DP152</f>
        <v>45963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954 แอล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45968</v>
      </c>
      <c r="U144" s="11">
        <f>[2]หน้าผ้า!AA153</f>
        <v>2500</v>
      </c>
      <c r="V144" s="10">
        <f>[2]หน้าผ้า!AJ153</f>
        <v>2500</v>
      </c>
      <c r="W144" s="10">
        <f>[2]หน้าผ้า!AL153</f>
        <v>0</v>
      </c>
      <c r="X144" s="10">
        <f>[2]หน้าผ้า!AM153</f>
        <v>2600</v>
      </c>
      <c r="Y144" s="10">
        <f>[2]หน้าผ้า!AN153</f>
        <v>0</v>
      </c>
      <c r="Z144" s="9" t="str">
        <f>[2]หน้าผ้า!AO153</f>
        <v>WSWT2025850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45968</v>
      </c>
      <c r="AK144" s="3">
        <f>[2]หน้าผ้า!DQ153</f>
        <v>0</v>
      </c>
      <c r="AL144" s="3">
        <f>[2]หน้าผ้า!DR153</f>
        <v>45959</v>
      </c>
      <c r="AM144" s="3">
        <f>[2]หน้าผ้า!DS153</f>
        <v>45966</v>
      </c>
      <c r="AN144" s="3">
        <f>[2]หน้าผ้า!DT153</f>
        <v>45967</v>
      </c>
      <c r="AO144" s="3">
        <f>[2]หน้าผ้า!DU153</f>
        <v>45967</v>
      </c>
      <c r="AP144" s="3">
        <f>[2]หน้าผ้า!DP153</f>
        <v>45963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>
        <f>[2]หน้าผ้า!F154</f>
        <v>959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82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45968</v>
      </c>
      <c r="U145" s="11">
        <f>[2]หน้าผ้า!AA154</f>
        <v>2500</v>
      </c>
      <c r="V145" s="10">
        <f>[2]หน้าผ้า!AJ154</f>
        <v>2500</v>
      </c>
      <c r="W145" s="10">
        <f>[2]หน้าผ้า!AL154</f>
        <v>0</v>
      </c>
      <c r="X145" s="10">
        <f>[2]หน้าผ้า!AM154</f>
        <v>2500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45968</v>
      </c>
      <c r="AK145" s="3">
        <f>[2]หน้าผ้า!DQ154</f>
        <v>0</v>
      </c>
      <c r="AL145" s="3">
        <f>[2]หน้าผ้า!DR154</f>
        <v>45959</v>
      </c>
      <c r="AM145" s="3">
        <f>[2]หน้าผ้า!DS154</f>
        <v>45966</v>
      </c>
      <c r="AN145" s="3">
        <f>[2]หน้าผ้า!DT154</f>
        <v>45967</v>
      </c>
      <c r="AO145" s="3">
        <f>[2]หน้าผ้า!DU154</f>
        <v>45967</v>
      </c>
      <c r="AP145" s="3">
        <f>[2]หน้าผ้า!DP154</f>
        <v>45963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แถบส้ม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82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45971</v>
      </c>
      <c r="U146" s="11">
        <f>[2]หน้าผ้า!AA155</f>
        <v>5000</v>
      </c>
      <c r="V146" s="10">
        <f>[2]หน้าผ้า!AJ155</f>
        <v>5000</v>
      </c>
      <c r="W146" s="10">
        <f>[2]หน้าผ้า!AL155</f>
        <v>0</v>
      </c>
      <c r="X146" s="10">
        <f>[2]หน้าผ้า!AM155</f>
        <v>5140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45971</v>
      </c>
      <c r="AK146" s="3">
        <f>[2]หน้าผ้า!DQ155</f>
        <v>0</v>
      </c>
      <c r="AL146" s="3">
        <f>[2]หน้าผ้า!DR155</f>
        <v>45962</v>
      </c>
      <c r="AM146" s="3">
        <f>[2]หน้าผ้า!DS155</f>
        <v>45969</v>
      </c>
      <c r="AN146" s="3">
        <f>[2]หน้าผ้า!DT155</f>
        <v>45970</v>
      </c>
      <c r="AO146" s="3">
        <f>[2]หน้าผ้า!DU155</f>
        <v>45970</v>
      </c>
      <c r="AP146" s="3">
        <f>[2]หน้าผ้า!DP155</f>
        <v>45966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935 เอ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45971</v>
      </c>
      <c r="U147" s="11">
        <f>[2]หน้าผ้า!AA156</f>
        <v>5000</v>
      </c>
      <c r="V147" s="10">
        <f>[2]หน้าผ้า!AJ156</f>
        <v>5000</v>
      </c>
      <c r="W147" s="10">
        <f>[2]หน้าผ้า!AL156</f>
        <v>0</v>
      </c>
      <c r="X147" s="10">
        <f>[2]หน้าผ้า!AM156</f>
        <v>5100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พร้อมส่ง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45971</v>
      </c>
      <c r="AK147" s="3">
        <f>[2]หน้าผ้า!DQ156</f>
        <v>0</v>
      </c>
      <c r="AL147" s="3">
        <f>[2]หน้าผ้า!DR156</f>
        <v>45962</v>
      </c>
      <c r="AM147" s="3">
        <f>[2]หน้าผ้า!DS156</f>
        <v>45969</v>
      </c>
      <c r="AN147" s="3">
        <f>[2]หน้าผ้า!DT156</f>
        <v>45970</v>
      </c>
      <c r="AO147" s="3">
        <f>[2]หน้าผ้า!DU156</f>
        <v>45970</v>
      </c>
      <c r="AP147" s="3">
        <f>[2]หน้าผ้า!DP156</f>
        <v>45966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>
        <f>[2]หน้าผ้า!F157</f>
        <v>932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82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45971</v>
      </c>
      <c r="U148" s="11">
        <f>[2]หน้าผ้า!AA157</f>
        <v>2500</v>
      </c>
      <c r="V148" s="10">
        <f>[2]หน้าผ้า!AJ157</f>
        <v>2500</v>
      </c>
      <c r="W148" s="10">
        <f>[2]หน้าผ้า!AL157</f>
        <v>0</v>
      </c>
      <c r="X148" s="10">
        <f>[2]หน้าผ้า!AM157</f>
        <v>2550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45971</v>
      </c>
      <c r="AK148" s="3">
        <f>[2]หน้าผ้า!DQ157</f>
        <v>0</v>
      </c>
      <c r="AL148" s="3">
        <f>[2]หน้าผ้า!DR157</f>
        <v>45962</v>
      </c>
      <c r="AM148" s="3">
        <f>[2]หน้าผ้า!DS157</f>
        <v>45969</v>
      </c>
      <c r="AN148" s="3">
        <f>[2]หน้าผ้า!DT157</f>
        <v>45970</v>
      </c>
      <c r="AO148" s="3">
        <f>[2]หน้าผ้า!DU157</f>
        <v>45970</v>
      </c>
      <c r="AP148" s="3">
        <f>[2]หน้าผ้า!DP157</f>
        <v>45966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935 เอ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45971</v>
      </c>
      <c r="U149" s="11">
        <f>[2]หน้าผ้า!AA158</f>
        <v>5000</v>
      </c>
      <c r="V149" s="10">
        <f>[2]หน้าผ้า!AJ158</f>
        <v>5000</v>
      </c>
      <c r="W149" s="10">
        <f>[2]หน้าผ้า!AL158</f>
        <v>0</v>
      </c>
      <c r="X149" s="10">
        <f>[2]หน้าผ้า!AM158</f>
        <v>5100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พร้อมส่ง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45971</v>
      </c>
      <c r="AK149" s="3">
        <f>[2]หน้าผ้า!DQ158</f>
        <v>0</v>
      </c>
      <c r="AL149" s="3">
        <f>[2]หน้าผ้า!DR158</f>
        <v>45962</v>
      </c>
      <c r="AM149" s="3">
        <f>[2]หน้าผ้า!DS158</f>
        <v>45969</v>
      </c>
      <c r="AN149" s="3">
        <f>[2]หน้าผ้า!DT158</f>
        <v>45970</v>
      </c>
      <c r="AO149" s="3">
        <f>[2]หน้าผ้า!DU158</f>
        <v>45970</v>
      </c>
      <c r="AP149" s="3">
        <f>[2]หน้าผ้า!DP158</f>
        <v>45966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932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82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45971</v>
      </c>
      <c r="U150" s="11">
        <f>[2]หน้าผ้า!AA159</f>
        <v>2500</v>
      </c>
      <c r="V150" s="10">
        <f>[2]หน้าผ้า!AJ159</f>
        <v>1915</v>
      </c>
      <c r="W150" s="10">
        <f>[2]หน้าผ้า!AL159</f>
        <v>585</v>
      </c>
      <c r="X150" s="10">
        <f>[2]หน้าผ้า!AM159</f>
        <v>2550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45971</v>
      </c>
      <c r="AK150" s="3">
        <f>[2]หน้าผ้า!DQ159</f>
        <v>0</v>
      </c>
      <c r="AL150" s="3">
        <f>[2]หน้าผ้า!DR159</f>
        <v>45962</v>
      </c>
      <c r="AM150" s="3">
        <f>[2]หน้าผ้า!DS159</f>
        <v>45969</v>
      </c>
      <c r="AN150" s="3">
        <f>[2]หน้าผ้า!DT159</f>
        <v>45970</v>
      </c>
      <c r="AO150" s="3">
        <f>[2]หน้าผ้า!DU159</f>
        <v>45970</v>
      </c>
      <c r="AP150" s="3">
        <f>[2]หน้าผ้า!DP159</f>
        <v>45966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935 แอล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45971</v>
      </c>
      <c r="U151" s="11">
        <f>[2]หน้าผ้า!AA160</f>
        <v>5000</v>
      </c>
      <c r="V151" s="10">
        <f>[2]หน้าผ้า!AJ160</f>
        <v>5000</v>
      </c>
      <c r="W151" s="10">
        <f>[2]หน้าผ้า!AL160</f>
        <v>0</v>
      </c>
      <c r="X151" s="10">
        <f>[2]หน้าผ้า!AM160</f>
        <v>5100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45971</v>
      </c>
      <c r="AK151" s="3">
        <f>[2]หน้าผ้า!DQ160</f>
        <v>0</v>
      </c>
      <c r="AL151" s="3">
        <f>[2]หน้าผ้า!DR160</f>
        <v>45962</v>
      </c>
      <c r="AM151" s="3">
        <f>[2]หน้าผ้า!DS160</f>
        <v>45969</v>
      </c>
      <c r="AN151" s="3">
        <f>[2]หน้าผ้า!DT160</f>
        <v>45970</v>
      </c>
      <c r="AO151" s="3">
        <f>[2]หน้าผ้า!DU160</f>
        <v>45970</v>
      </c>
      <c r="AP151" s="3">
        <f>[2]หน้าผ้า!DP160</f>
        <v>45966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935 เอ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45971</v>
      </c>
      <c r="U152" s="11">
        <f>[2]หน้าผ้า!AA161</f>
        <v>5000</v>
      </c>
      <c r="V152" s="10">
        <f>[2]หน้าผ้า!AJ161</f>
        <v>5000</v>
      </c>
      <c r="W152" s="10">
        <f>[2]หน้าผ้า!AL161</f>
        <v>0</v>
      </c>
      <c r="X152" s="10">
        <f>[2]หน้าผ้า!AM161</f>
        <v>5050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45971</v>
      </c>
      <c r="AK152" s="3">
        <f>[2]หน้าผ้า!DQ161</f>
        <v>0</v>
      </c>
      <c r="AL152" s="3">
        <f>[2]หน้าผ้า!DR161</f>
        <v>45962</v>
      </c>
      <c r="AM152" s="3">
        <f>[2]หน้าผ้า!DS161</f>
        <v>45969</v>
      </c>
      <c r="AN152" s="3">
        <f>[2]หน้าผ้า!DT161</f>
        <v>45970</v>
      </c>
      <c r="AO152" s="3">
        <f>[2]หน้าผ้า!DU161</f>
        <v>45970</v>
      </c>
      <c r="AP152" s="3">
        <f>[2]หน้าผ้า!DP161</f>
        <v>45966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เอ็ม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ไม่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45972</v>
      </c>
      <c r="U153" s="11">
        <f>[2]หน้าผ้า!AA162</f>
        <v>10000</v>
      </c>
      <c r="V153" s="10">
        <f>[2]หน้าผ้า!AJ162</f>
        <v>0</v>
      </c>
      <c r="W153" s="10">
        <f>[2]หน้าผ้า!AL162</f>
        <v>10000</v>
      </c>
      <c r="X153" s="10">
        <f>[2]หน้าผ้า!AM162</f>
        <v>0</v>
      </c>
      <c r="Y153" s="10">
        <f>[2]หน้าผ้า!AN162</f>
        <v>10500</v>
      </c>
      <c r="Z153" s="9" t="str">
        <f>[2]หน้าผ้า!AO162</f>
        <v>WSWT2025850</v>
      </c>
      <c r="AA153" s="8">
        <f>[2]หน้าผ้า!AQ162</f>
        <v>11315.7</v>
      </c>
      <c r="AB153" s="8">
        <f>[2]หน้าผ้า!AR162</f>
        <v>11315.7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45972</v>
      </c>
      <c r="AK153" s="3">
        <f>[2]หน้าผ้า!DQ162</f>
        <v>0</v>
      </c>
      <c r="AL153" s="3">
        <f>[2]หน้าผ้า!DR162</f>
        <v>45963</v>
      </c>
      <c r="AM153" s="3">
        <f>[2]หน้าผ้า!DS162</f>
        <v>45970</v>
      </c>
      <c r="AN153" s="3">
        <f>[2]หน้าผ้า!DT162</f>
        <v>45971</v>
      </c>
      <c r="AO153" s="3">
        <f>[2]หน้าผ้า!DU162</f>
        <v>45971</v>
      </c>
      <c r="AP153" s="3">
        <f>[2]หน้าผ้า!DP162</f>
        <v>45967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915 พี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45971</v>
      </c>
      <c r="U154" s="11">
        <f>[2]หน้าผ้า!AA163</f>
        <v>15000</v>
      </c>
      <c r="V154" s="10">
        <f>[2]หน้าผ้า!AJ163</f>
        <v>0</v>
      </c>
      <c r="W154" s="10">
        <f>[2]หน้าผ้า!AL163</f>
        <v>15000</v>
      </c>
      <c r="X154" s="10">
        <f>[2]หน้าผ้า!AM163</f>
        <v>0</v>
      </c>
      <c r="Y154" s="10">
        <f>[2]หน้าผ้า!AN163</f>
        <v>15750</v>
      </c>
      <c r="Z154" s="9" t="str">
        <f>[2]หน้าผ้า!AO163</f>
        <v>WSWT2025850</v>
      </c>
      <c r="AA154" s="8">
        <f>[2]หน้าผ้า!AQ163</f>
        <v>16973.550000000003</v>
      </c>
      <c r="AB154" s="8">
        <f>[2]หน้าผ้า!AR163</f>
        <v>3681</v>
      </c>
      <c r="AC154" s="8">
        <f>[2]หน้าผ้า!AS163</f>
        <v>13292.550000000003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45971</v>
      </c>
      <c r="AK154" s="3">
        <f>[2]หน้าผ้า!DQ163</f>
        <v>0</v>
      </c>
      <c r="AL154" s="3">
        <f>[2]หน้าผ้า!DR163</f>
        <v>45962</v>
      </c>
      <c r="AM154" s="3">
        <f>[2]หน้าผ้า!DS163</f>
        <v>45969</v>
      </c>
      <c r="AN154" s="3">
        <f>[2]หน้าผ้า!DT163</f>
        <v>45970</v>
      </c>
      <c r="AO154" s="3">
        <f>[2]หน้าผ้า!DU163</f>
        <v>45970</v>
      </c>
      <c r="AP154" s="3">
        <f>[2]หน้าผ้า!DP163</f>
        <v>45966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 t="str">
        <f>[2]หน้าผ้า!AG163</f>
        <v>เย็น8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1047.1575500000004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ไอฟีดเป็ดไข่เบอร์ 5 เอ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45971</v>
      </c>
      <c r="U155" s="11">
        <f>[2]หน้าผ้า!AA164</f>
        <v>2500</v>
      </c>
      <c r="V155" s="10">
        <f>[2]หน้าผ้า!AJ164</f>
        <v>2026</v>
      </c>
      <c r="W155" s="10">
        <f>[2]หน้าผ้า!AL164</f>
        <v>474</v>
      </c>
      <c r="X155" s="10">
        <f>[2]หน้าผ้า!AM164</f>
        <v>2550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45971</v>
      </c>
      <c r="AK155" s="3">
        <f>[2]หน้าผ้า!DQ164</f>
        <v>0</v>
      </c>
      <c r="AL155" s="3">
        <f>[2]หน้าผ้า!DR164</f>
        <v>45962</v>
      </c>
      <c r="AM155" s="3">
        <f>[2]หน้าผ้า!DS164</f>
        <v>45969</v>
      </c>
      <c r="AN155" s="3">
        <f>[2]หน้าผ้า!DT164</f>
        <v>45970</v>
      </c>
      <c r="AO155" s="3">
        <f>[2]หน้าผ้า!DU164</f>
        <v>45970</v>
      </c>
      <c r="AP155" s="3">
        <f>[2]หน้าผ้า!DP164</f>
        <v>45966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>
        <f>[2]หน้าผ้า!F165</f>
        <v>21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45972</v>
      </c>
      <c r="U156" s="11">
        <f>[2]หน้าผ้า!AA165</f>
        <v>5000</v>
      </c>
      <c r="V156" s="10">
        <f>[2]หน้าผ้า!AJ165</f>
        <v>5100</v>
      </c>
      <c r="W156" s="10">
        <f>[2]หน้าผ้า!AL165</f>
        <v>0</v>
      </c>
      <c r="X156" s="10">
        <f>[2]หน้าผ้า!AM165</f>
        <v>5373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45972</v>
      </c>
      <c r="AK156" s="3">
        <f>[2]หน้าผ้า!DQ165</f>
        <v>0</v>
      </c>
      <c r="AL156" s="3">
        <f>[2]หน้าผ้า!DR165</f>
        <v>45963</v>
      </c>
      <c r="AM156" s="3">
        <f>[2]หน้าผ้า!DS165</f>
        <v>45970</v>
      </c>
      <c r="AN156" s="3">
        <f>[2]หน้าผ้า!DT165</f>
        <v>45971</v>
      </c>
      <c r="AO156" s="3">
        <f>[2]หน้าผ้า!DU165</f>
        <v>45971</v>
      </c>
      <c r="AP156" s="3">
        <f>[2]หน้าผ้า!DP165</f>
        <v>45967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>
        <f>[2]หน้าผ้า!F166</f>
        <v>931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45971</v>
      </c>
      <c r="U157" s="11">
        <f>[2]หน้าผ้า!AA166</f>
        <v>2500</v>
      </c>
      <c r="V157" s="10">
        <f>[2]หน้าผ้า!AJ166</f>
        <v>2500</v>
      </c>
      <c r="W157" s="10">
        <f>[2]หน้าผ้า!AL166</f>
        <v>0</v>
      </c>
      <c r="X157" s="10">
        <f>[2]หน้าผ้า!AM166</f>
        <v>2555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45971</v>
      </c>
      <c r="AK157" s="3">
        <f>[2]หน้าผ้า!DQ166</f>
        <v>0</v>
      </c>
      <c r="AL157" s="3">
        <f>[2]หน้าผ้า!DR166</f>
        <v>45962</v>
      </c>
      <c r="AM157" s="3">
        <f>[2]หน้าผ้า!DS166</f>
        <v>45969</v>
      </c>
      <c r="AN157" s="3">
        <f>[2]หน้าผ้า!DT166</f>
        <v>45970</v>
      </c>
      <c r="AO157" s="3">
        <f>[2]หน้าผ้า!DU166</f>
        <v>45970</v>
      </c>
      <c r="AP157" s="3">
        <f>[2]หน้าผ้า!DP166</f>
        <v>45966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>
        <f>[2]หน้าผ้า!F167</f>
        <v>935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45972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WSWT2025850</v>
      </c>
      <c r="AA158" s="8">
        <f>[2]หน้าผ้า!AQ167</f>
        <v>10756.900000000001</v>
      </c>
      <c r="AB158" s="8">
        <f>[2]หน้าผ้า!AR167</f>
        <v>0</v>
      </c>
      <c r="AC158" s="8">
        <f>[2]หน้าผ้า!AS167</f>
        <v>10756.900000000001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45972</v>
      </c>
      <c r="AK158" s="3">
        <f>[2]หน้าผ้า!DQ167</f>
        <v>0</v>
      </c>
      <c r="AL158" s="3">
        <f>[2]หน้าผ้า!DR167</f>
        <v>45963</v>
      </c>
      <c r="AM158" s="3">
        <f>[2]หน้าผ้า!DS167</f>
        <v>45970</v>
      </c>
      <c r="AN158" s="3">
        <f>[2]หน้าผ้า!DT167</f>
        <v>45971</v>
      </c>
      <c r="AO158" s="3">
        <f>[2]หน้าผ้า!DU167</f>
        <v>45971</v>
      </c>
      <c r="AP158" s="3">
        <f>[2]หน้าผ้า!DP167</f>
        <v>45967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847.40467777777781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935 เอ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45972</v>
      </c>
      <c r="U159" s="11">
        <f>[2]หน้าผ้า!AA168</f>
        <v>5000</v>
      </c>
      <c r="V159" s="10">
        <f>[2]หน้าผ้า!AJ168</f>
        <v>5000</v>
      </c>
      <c r="W159" s="10">
        <f>[2]หน้าผ้า!AL168</f>
        <v>0</v>
      </c>
      <c r="X159" s="10">
        <f>[2]หน้าผ้า!AM168</f>
        <v>5050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45972</v>
      </c>
      <c r="AK159" s="3">
        <f>[2]หน้าผ้า!DQ168</f>
        <v>0</v>
      </c>
      <c r="AL159" s="3">
        <f>[2]หน้าผ้า!DR168</f>
        <v>45963</v>
      </c>
      <c r="AM159" s="3">
        <f>[2]หน้าผ้า!DS168</f>
        <v>45970</v>
      </c>
      <c r="AN159" s="3">
        <f>[2]หน้าผ้า!DT168</f>
        <v>45971</v>
      </c>
      <c r="AO159" s="3">
        <f>[2]หน้าผ้า!DU168</f>
        <v>45971</v>
      </c>
      <c r="AP159" s="3">
        <f>[2]หน้าผ้า!DP168</f>
        <v>45967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ไก่ไข่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45973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5657.85</v>
      </c>
      <c r="AB160" s="8">
        <f>[2]หน้าผ้า!AR169</f>
        <v>0</v>
      </c>
      <c r="AC160" s="8">
        <f>[2]หน้าผ้า!AS169</f>
        <v>5657.85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45973</v>
      </c>
      <c r="AK160" s="3">
        <f>[2]หน้าผ้า!DQ169</f>
        <v>0</v>
      </c>
      <c r="AL160" s="3">
        <f>[2]หน้าผ้า!DR169</f>
        <v>45964</v>
      </c>
      <c r="AM160" s="3">
        <f>[2]หน้าผ้า!DS169</f>
        <v>45971</v>
      </c>
      <c r="AN160" s="3">
        <f>[2]หน้าผ้า!DT169</f>
        <v>45972</v>
      </c>
      <c r="AO160" s="3">
        <f>[2]หน้าผ้า!DU169</f>
        <v>45972</v>
      </c>
      <c r="AP160" s="3">
        <f>[2]หน้าผ้า!DP169</f>
        <v>45968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445.71285000000012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เป็ด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82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45975</v>
      </c>
      <c r="U161" s="11">
        <f>[2]หน้าผ้า!AA170</f>
        <v>3500</v>
      </c>
      <c r="V161" s="10">
        <f>[2]หน้าผ้า!AJ170</f>
        <v>0</v>
      </c>
      <c r="W161" s="10">
        <f>[2]หน้าผ้า!AL170</f>
        <v>3500</v>
      </c>
      <c r="X161" s="10">
        <f>[2]หน้าผ้า!AM170</f>
        <v>0</v>
      </c>
      <c r="Y161" s="10">
        <f>[2]หน้าผ้า!AN170</f>
        <v>3675</v>
      </c>
      <c r="Z161" s="9" t="str">
        <f>[2]หน้าผ้า!AO170</f>
        <v>WSWT2025850</v>
      </c>
      <c r="AA161" s="8">
        <f>[2]หน้าผ้า!AQ170</f>
        <v>3862.7049999999999</v>
      </c>
      <c r="AB161" s="8">
        <f>[2]หน้าผ้า!AR170</f>
        <v>0</v>
      </c>
      <c r="AC161" s="8">
        <f>[2]หน้าผ้า!AS170</f>
        <v>3862.7049999999999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รอตัด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45975</v>
      </c>
      <c r="AK161" s="3">
        <f>[2]หน้าผ้า!DQ170</f>
        <v>0</v>
      </c>
      <c r="AL161" s="3">
        <f>[2]หน้าผ้า!DR170</f>
        <v>45966</v>
      </c>
      <c r="AM161" s="3">
        <f>[2]หน้าผ้า!DS170</f>
        <v>45973</v>
      </c>
      <c r="AN161" s="3">
        <f>[2]หน้าผ้า!DT170</f>
        <v>45974</v>
      </c>
      <c r="AO161" s="3">
        <f>[2]หน้าผ้า!DU170</f>
        <v>45974</v>
      </c>
      <c r="AP161" s="3">
        <f>[2]หน้าผ้า!DP170</f>
        <v>45970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304.29531611111116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ไอฟีดไก่ไข่เบอร์ 5 เอ็ม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45974</v>
      </c>
      <c r="U162" s="11">
        <f>[2]หน้าผ้า!AA171</f>
        <v>2500</v>
      </c>
      <c r="V162" s="10">
        <f>[2]หน้าผ้า!AJ171</f>
        <v>2500</v>
      </c>
      <c r="W162" s="10">
        <f>[2]หน้าผ้า!AL171</f>
        <v>0</v>
      </c>
      <c r="X162" s="10">
        <f>[2]หน้าผ้า!AM171</f>
        <v>2600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45974</v>
      </c>
      <c r="AK162" s="3">
        <f>[2]หน้าผ้า!DQ171</f>
        <v>0</v>
      </c>
      <c r="AL162" s="3">
        <f>[2]หน้าผ้า!DR171</f>
        <v>45965</v>
      </c>
      <c r="AM162" s="3">
        <f>[2]หน้าผ้า!DS171</f>
        <v>45972</v>
      </c>
      <c r="AN162" s="3">
        <f>[2]หน้าผ้า!DT171</f>
        <v>45973</v>
      </c>
      <c r="AO162" s="3">
        <f>[2]หน้าผ้า!DU171</f>
        <v>45973</v>
      </c>
      <c r="AP162" s="3">
        <f>[2]หน้าผ้า!DP171</f>
        <v>45969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ไอฟีดไก่ไข่เบอร์ 5 เอ็ม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45974</v>
      </c>
      <c r="U163" s="11">
        <f>[2]หน้าผ้า!AA172</f>
        <v>2500</v>
      </c>
      <c r="V163" s="10">
        <f>[2]หน้าผ้า!AJ172</f>
        <v>2500</v>
      </c>
      <c r="W163" s="10">
        <f>[2]หน้าผ้า!AL172</f>
        <v>0</v>
      </c>
      <c r="X163" s="10">
        <f>[2]หน้าผ้า!AM172</f>
        <v>2600</v>
      </c>
      <c r="Y163" s="10">
        <f>[2]หน้าผ้า!AN172</f>
        <v>0</v>
      </c>
      <c r="Z163" s="9" t="str">
        <f>[2]หน้าผ้า!AO172</f>
        <v>WSWT2025850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45974</v>
      </c>
      <c r="AK163" s="3">
        <f>[2]หน้าผ้า!DQ172</f>
        <v>0</v>
      </c>
      <c r="AL163" s="3">
        <f>[2]หน้าผ้า!DR172</f>
        <v>45965</v>
      </c>
      <c r="AM163" s="3">
        <f>[2]หน้าผ้า!DS172</f>
        <v>45972</v>
      </c>
      <c r="AN163" s="3">
        <f>[2]หน้าผ้า!DT172</f>
        <v>45973</v>
      </c>
      <c r="AO163" s="3">
        <f>[2]หน้าผ้า!DU172</f>
        <v>45973</v>
      </c>
      <c r="AP163" s="3">
        <f>[2]หน้าผ้า!DP172</f>
        <v>45969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ไก่เนื้อ เบอร์1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45974</v>
      </c>
      <c r="U164" s="11">
        <f>[2]หน้าผ้า!AA173</f>
        <v>2500</v>
      </c>
      <c r="V164" s="10">
        <f>[2]หน้าผ้า!AJ173</f>
        <v>0</v>
      </c>
      <c r="W164" s="10">
        <f>[2]หน้าผ้า!AL173</f>
        <v>2500</v>
      </c>
      <c r="X164" s="10">
        <f>[2]หน้าผ้า!AM173</f>
        <v>2550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45974</v>
      </c>
      <c r="AK164" s="3">
        <f>[2]หน้าผ้า!DQ173</f>
        <v>0</v>
      </c>
      <c r="AL164" s="3">
        <f>[2]หน้าผ้า!DR173</f>
        <v>45965</v>
      </c>
      <c r="AM164" s="3">
        <f>[2]หน้าผ้า!DS173</f>
        <v>45972</v>
      </c>
      <c r="AN164" s="3">
        <f>[2]หน้าผ้า!DT173</f>
        <v>45973</v>
      </c>
      <c r="AO164" s="3">
        <f>[2]หน้าผ้า!DU173</f>
        <v>45973</v>
      </c>
      <c r="AP164" s="3">
        <f>[2]หน้าผ้า!DP173</f>
        <v>45969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45975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WSWT2025850</v>
      </c>
      <c r="AA165" s="8">
        <f>[2]หน้าผ้า!AQ174</f>
        <v>5378.4500000000007</v>
      </c>
      <c r="AB165" s="8">
        <f>[2]หน้าผ้า!AR174</f>
        <v>0</v>
      </c>
      <c r="AC165" s="8">
        <f>[2]หน้าผ้า!AS174</f>
        <v>5378.4500000000007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45975</v>
      </c>
      <c r="AK165" s="3">
        <f>[2]หน้าผ้า!DQ174</f>
        <v>0</v>
      </c>
      <c r="AL165" s="3">
        <f>[2]หน้าผ้า!DR174</f>
        <v>45966</v>
      </c>
      <c r="AM165" s="3">
        <f>[2]หน้าผ้า!DS174</f>
        <v>45973</v>
      </c>
      <c r="AN165" s="3">
        <f>[2]หน้าผ้า!DT174</f>
        <v>45974</v>
      </c>
      <c r="AO165" s="3">
        <f>[2]หน้าผ้า!DU174</f>
        <v>45974</v>
      </c>
      <c r="AP165" s="3">
        <f>[2]หน้าผ้า!DP174</f>
        <v>45970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423.7023388888889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>
        <f>[2]หน้าผ้า!F175</f>
        <v>331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45971</v>
      </c>
      <c r="U166" s="11">
        <f>[2]หน้าผ้า!AA175</f>
        <v>2500</v>
      </c>
      <c r="V166" s="10">
        <f>[2]หน้าผ้า!AJ175</f>
        <v>0</v>
      </c>
      <c r="W166" s="10">
        <f>[2]หน้าผ้า!AL175</f>
        <v>2500</v>
      </c>
      <c r="X166" s="10">
        <f>[2]หน้าผ้า!AM175</f>
        <v>0</v>
      </c>
      <c r="Y166" s="10">
        <f>[2]หน้าผ้า!AN175</f>
        <v>2625</v>
      </c>
      <c r="Z166" s="9" t="str">
        <f>[2]หน้าผ้า!AO175</f>
        <v>WSWT2025850</v>
      </c>
      <c r="AA166" s="8">
        <f>[2]หน้าผ้า!AQ175</f>
        <v>2828.9250000000002</v>
      </c>
      <c r="AB166" s="8">
        <f>[2]หน้าผ้า!AR175</f>
        <v>0</v>
      </c>
      <c r="AC166" s="8">
        <f>[2]หน้าผ้า!AS175</f>
        <v>2828.9250000000002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45971</v>
      </c>
      <c r="AK166" s="3">
        <f>[2]หน้าผ้า!DQ175</f>
        <v>0</v>
      </c>
      <c r="AL166" s="3">
        <f>[2]หน้าผ้า!DR175</f>
        <v>45962</v>
      </c>
      <c r="AM166" s="3">
        <f>[2]หน้าผ้า!DS175</f>
        <v>45969</v>
      </c>
      <c r="AN166" s="3">
        <f>[2]หน้าผ้า!DT175</f>
        <v>45970</v>
      </c>
      <c r="AO166" s="3">
        <f>[2]หน้าผ้า!DU175</f>
        <v>45970</v>
      </c>
      <c r="AP166" s="3">
        <f>[2]หน้าผ้า!DP175</f>
        <v>45966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222.85642500000006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952 เอส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45974</v>
      </c>
      <c r="U167" s="11">
        <f>[2]หน้าผ้า!AA176</f>
        <v>2500</v>
      </c>
      <c r="V167" s="10">
        <f>[2]หน้าผ้า!AJ176</f>
        <v>2500</v>
      </c>
      <c r="W167" s="10">
        <f>[2]หน้าผ้า!AL176</f>
        <v>0</v>
      </c>
      <c r="X167" s="10">
        <f>[2]หน้าผ้า!AM176</f>
        <v>2575</v>
      </c>
      <c r="Y167" s="10">
        <f>[2]หน้าผ้า!AN176</f>
        <v>0</v>
      </c>
      <c r="Z167" s="9" t="str">
        <f>[2]หน้าผ้า!AO176</f>
        <v>WSWT2025850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45974</v>
      </c>
      <c r="AK167" s="3">
        <f>[2]หน้าผ้า!DQ176</f>
        <v>0</v>
      </c>
      <c r="AL167" s="3">
        <f>[2]หน้าผ้า!DR176</f>
        <v>45965</v>
      </c>
      <c r="AM167" s="3">
        <f>[2]หน้าผ้า!DS176</f>
        <v>45972</v>
      </c>
      <c r="AN167" s="3">
        <f>[2]หน้าผ้า!DT176</f>
        <v>45973</v>
      </c>
      <c r="AO167" s="3">
        <f>[2]หน้าผ้า!DU176</f>
        <v>45973</v>
      </c>
      <c r="AP167" s="3">
        <f>[2]หน้าผ้า!DP176</f>
        <v>45969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935 แอล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45975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45975</v>
      </c>
      <c r="AK168" s="3">
        <f>[2]หน้าผ้า!DQ177</f>
        <v>0</v>
      </c>
      <c r="AL168" s="3">
        <f>[2]หน้าผ้า!DR177</f>
        <v>45966</v>
      </c>
      <c r="AM168" s="3">
        <f>[2]หน้าผ้า!DS177</f>
        <v>45973</v>
      </c>
      <c r="AN168" s="3">
        <f>[2]หน้าผ้า!DT177</f>
        <v>45974</v>
      </c>
      <c r="AO168" s="3">
        <f>[2]หน้าผ้า!DU177</f>
        <v>45974</v>
      </c>
      <c r="AP168" s="3">
        <f>[2]หน้าผ้า!DP177</f>
        <v>45970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423.7023388888889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935 เอ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45975</v>
      </c>
      <c r="U169" s="11">
        <f>[2]หน้าผ้า!AA178</f>
        <v>5000</v>
      </c>
      <c r="V169" s="10">
        <f>[2]หน้าผ้า!AJ178</f>
        <v>5000</v>
      </c>
      <c r="W169" s="10">
        <f>[2]หน้าผ้า!AL178</f>
        <v>0</v>
      </c>
      <c r="X169" s="10">
        <f>[2]หน้าผ้า!AM178</f>
        <v>6400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45975</v>
      </c>
      <c r="AK169" s="3">
        <f>[2]หน้าผ้า!DQ178</f>
        <v>0</v>
      </c>
      <c r="AL169" s="3">
        <f>[2]หน้าผ้า!DR178</f>
        <v>45966</v>
      </c>
      <c r="AM169" s="3">
        <f>[2]หน้าผ้า!DS178</f>
        <v>45973</v>
      </c>
      <c r="AN169" s="3">
        <f>[2]หน้าผ้า!DT178</f>
        <v>45974</v>
      </c>
      <c r="AO169" s="3">
        <f>[2]หน้าผ้า!DU178</f>
        <v>45974</v>
      </c>
      <c r="AP169" s="3">
        <f>[2]หน้าผ้า!DP178</f>
        <v>45970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แถบเขียว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45975</v>
      </c>
      <c r="U170" s="11">
        <f>[2]หน้าผ้า!AA179</f>
        <v>5000</v>
      </c>
      <c r="V170" s="10">
        <f>[2]หน้าผ้า!AJ179</f>
        <v>5000</v>
      </c>
      <c r="W170" s="10">
        <f>[2]หน้าผ้า!AL179</f>
        <v>0</v>
      </c>
      <c r="X170" s="10">
        <f>[2]หน้าผ้า!AM179</f>
        <v>5100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45975</v>
      </c>
      <c r="AK170" s="3">
        <f>[2]หน้าผ้า!DQ179</f>
        <v>0</v>
      </c>
      <c r="AL170" s="3">
        <f>[2]หน้าผ้า!DR179</f>
        <v>45966</v>
      </c>
      <c r="AM170" s="3">
        <f>[2]หน้าผ้า!DS179</f>
        <v>45973</v>
      </c>
      <c r="AN170" s="3">
        <f>[2]หน้าผ้า!DT179</f>
        <v>45974</v>
      </c>
      <c r="AO170" s="3">
        <f>[2]หน้าผ้า!DU179</f>
        <v>45974</v>
      </c>
      <c r="AP170" s="3">
        <f>[2]หน้าผ้า!DP179</f>
        <v>45970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เอ็ม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45975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0</v>
      </c>
      <c r="AC171" s="8">
        <f>[2]หน้าผ้า!AS180</f>
        <v>5657.85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45975</v>
      </c>
      <c r="AK171" s="3">
        <f>[2]หน้าผ้า!DQ180</f>
        <v>0</v>
      </c>
      <c r="AL171" s="3">
        <f>[2]หน้าผ้า!DR180</f>
        <v>45966</v>
      </c>
      <c r="AM171" s="3">
        <f>[2]หน้าผ้า!DS180</f>
        <v>45973</v>
      </c>
      <c r="AN171" s="3">
        <f>[2]หน้าผ้า!DT180</f>
        <v>45974</v>
      </c>
      <c r="AO171" s="3">
        <f>[2]หน้าผ้า!DU180</f>
        <v>45974</v>
      </c>
      <c r="AP171" s="3">
        <f>[2]หน้าผ้า!DP180</f>
        <v>45970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445.71285000000012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915 พี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45975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5657.85</v>
      </c>
      <c r="AB172" s="8">
        <f>[2]หน้าผ้า!AR181</f>
        <v>0</v>
      </c>
      <c r="AC172" s="8">
        <f>[2]หน้าผ้า!AS181</f>
        <v>5657.85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45975</v>
      </c>
      <c r="AK172" s="3">
        <f>[2]หน้าผ้า!DQ181</f>
        <v>0</v>
      </c>
      <c r="AL172" s="3">
        <f>[2]หน้าผ้า!DR181</f>
        <v>45966</v>
      </c>
      <c r="AM172" s="3">
        <f>[2]หน้าผ้า!DS181</f>
        <v>45973</v>
      </c>
      <c r="AN172" s="3">
        <f>[2]หน้าผ้า!DT181</f>
        <v>45974</v>
      </c>
      <c r="AO172" s="3">
        <f>[2]หน้าผ้า!DU181</f>
        <v>45974</v>
      </c>
      <c r="AP172" s="3">
        <f>[2]หน้าผ้า!DP181</f>
        <v>45970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445.71285000000012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ไก่ไข่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45978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5657.85</v>
      </c>
      <c r="AB173" s="8">
        <f>[2]หน้าผ้า!AR182</f>
        <v>0</v>
      </c>
      <c r="AC173" s="8">
        <f>[2]หน้าผ้า!AS182</f>
        <v>5657.85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45978</v>
      </c>
      <c r="AK173" s="3">
        <f>[2]หน้าผ้า!DQ182</f>
        <v>0</v>
      </c>
      <c r="AL173" s="3">
        <f>[2]หน้าผ้า!DR182</f>
        <v>45969</v>
      </c>
      <c r="AM173" s="3">
        <f>[2]หน้าผ้า!DS182</f>
        <v>45976</v>
      </c>
      <c r="AN173" s="3">
        <f>[2]หน้าผ้า!DT182</f>
        <v>45977</v>
      </c>
      <c r="AO173" s="3">
        <f>[2]หน้าผ้า!DU182</f>
        <v>45977</v>
      </c>
      <c r="AP173" s="3">
        <f>[2]หน้าผ้า!DP182</f>
        <v>45973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445.71285000000012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935 เอ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45978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45978</v>
      </c>
      <c r="AK174" s="3">
        <f>[2]หน้าผ้า!DQ183</f>
        <v>0</v>
      </c>
      <c r="AL174" s="3">
        <f>[2]หน้าผ้า!DR183</f>
        <v>45969</v>
      </c>
      <c r="AM174" s="3">
        <f>[2]หน้าผ้า!DS183</f>
        <v>45976</v>
      </c>
      <c r="AN174" s="3">
        <f>[2]หน้าผ้า!DT183</f>
        <v>45977</v>
      </c>
      <c r="AO174" s="3">
        <f>[2]หน้าผ้า!DU183</f>
        <v>45977</v>
      </c>
      <c r="AP174" s="3">
        <f>[2]หน้าผ้า!DP183</f>
        <v>45973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>
        <f>[2]หน้าผ้า!F184</f>
        <v>932</v>
      </c>
      <c r="E175" s="9">
        <f>[2]หน้าผ้า!G184</f>
        <v>20</v>
      </c>
      <c r="F175" s="9">
        <f>[2]หน้าผ้า!H184</f>
        <v>38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82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45978</v>
      </c>
      <c r="U175" s="11">
        <f>[2]หน้าผ้า!AA184</f>
        <v>2500</v>
      </c>
      <c r="V175" s="10">
        <f>[2]หน้าผ้า!AJ184</f>
        <v>0</v>
      </c>
      <c r="W175" s="10">
        <f>[2]หน้าผ้า!AL184</f>
        <v>2500</v>
      </c>
      <c r="X175" s="10">
        <f>[2]หน้าผ้า!AM184</f>
        <v>0</v>
      </c>
      <c r="Y175" s="10">
        <f>[2]หน้าผ้า!AN184</f>
        <v>2625</v>
      </c>
      <c r="Z175" s="9" t="str">
        <f>[2]หน้าผ้า!AO184</f>
        <v>WSWT2025850</v>
      </c>
      <c r="AA175" s="8">
        <f>[2]หน้าผ้า!AQ184</f>
        <v>2759.0749999999998</v>
      </c>
      <c r="AB175" s="8">
        <f>[2]หน้าผ้า!AR184</f>
        <v>0</v>
      </c>
      <c r="AC175" s="8">
        <f>[2]หน้าผ้า!AS184</f>
        <v>2759.0749999999998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45978</v>
      </c>
      <c r="AK175" s="3">
        <f>[2]หน้าผ้า!DQ184</f>
        <v>0</v>
      </c>
      <c r="AL175" s="3">
        <f>[2]หน้าผ้า!DR184</f>
        <v>45969</v>
      </c>
      <c r="AM175" s="3">
        <f>[2]หน้าผ้า!DS184</f>
        <v>45976</v>
      </c>
      <c r="AN175" s="3">
        <f>[2]หน้าผ้า!DT184</f>
        <v>45977</v>
      </c>
      <c r="AO175" s="3">
        <f>[2]หน้าผ้า!DU184</f>
        <v>45977</v>
      </c>
      <c r="AP175" s="3">
        <f>[2]หน้าผ้า!DP184</f>
        <v>45973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217.3537972222222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45978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WSWT2025850</v>
      </c>
      <c r="AA176" s="8">
        <f>[2]หน้าผ้า!AQ185</f>
        <v>11315.7</v>
      </c>
      <c r="AB176" s="8">
        <f>[2]หน้าผ้า!AR185</f>
        <v>0</v>
      </c>
      <c r="AC176" s="8">
        <f>[2]หน้าผ้า!AS185</f>
        <v>11315.7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45978</v>
      </c>
      <c r="AK176" s="3">
        <f>[2]หน้าผ้า!DQ185</f>
        <v>0</v>
      </c>
      <c r="AL176" s="3">
        <f>[2]หน้าผ้า!DR185</f>
        <v>45969</v>
      </c>
      <c r="AM176" s="3">
        <f>[2]หน้าผ้า!DS185</f>
        <v>45976</v>
      </c>
      <c r="AN176" s="3">
        <f>[2]หน้าผ้า!DT185</f>
        <v>45977</v>
      </c>
      <c r="AO176" s="3">
        <f>[2]หน้าผ้า!DU185</f>
        <v>45977</v>
      </c>
      <c r="AP176" s="3">
        <f>[2]หน้าผ้า!DP185</f>
        <v>45973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891.42570000000023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915 พี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45978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45978</v>
      </c>
      <c r="AK177" s="3">
        <f>[2]หน้าผ้า!DQ186</f>
        <v>0</v>
      </c>
      <c r="AL177" s="3">
        <f>[2]หน้าผ้า!DR186</f>
        <v>45969</v>
      </c>
      <c r="AM177" s="3">
        <f>[2]หน้าผ้า!DS186</f>
        <v>45976</v>
      </c>
      <c r="AN177" s="3">
        <f>[2]หน้าผ้า!DT186</f>
        <v>45977</v>
      </c>
      <c r="AO177" s="3">
        <f>[2]หน้าผ้า!DU186</f>
        <v>45977</v>
      </c>
      <c r="AP177" s="3">
        <f>[2]หน้าผ้า!DP186</f>
        <v>45973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954 แอล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45978</v>
      </c>
      <c r="U178" s="11">
        <f>[2]หน้าผ้า!AA187</f>
        <v>2500</v>
      </c>
      <c r="V178" s="10">
        <f>[2]หน้าผ้า!AJ187</f>
        <v>2500</v>
      </c>
      <c r="W178" s="10">
        <f>[2]หน้าผ้า!AL187</f>
        <v>0</v>
      </c>
      <c r="X178" s="10">
        <f>[2]หน้าผ้า!AM187</f>
        <v>2600</v>
      </c>
      <c r="Y178" s="10">
        <f>[2]หน้าผ้า!AN187</f>
        <v>0</v>
      </c>
      <c r="Z178" s="9" t="str">
        <f>[2]หน้าผ้า!AO187</f>
        <v>WSWT2025850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45978</v>
      </c>
      <c r="AK178" s="3">
        <f>[2]หน้าผ้า!DQ187</f>
        <v>0</v>
      </c>
      <c r="AL178" s="3">
        <f>[2]หน้าผ้า!DR187</f>
        <v>45969</v>
      </c>
      <c r="AM178" s="3">
        <f>[2]หน้าผ้า!DS187</f>
        <v>45976</v>
      </c>
      <c r="AN178" s="3">
        <f>[2]หน้าผ้า!DT187</f>
        <v>45977</v>
      </c>
      <c r="AO178" s="3">
        <f>[2]หน้าผ้า!DU187</f>
        <v>45977</v>
      </c>
      <c r="AP178" s="3">
        <f>[2]หน้าผ้า!DP187</f>
        <v>45973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953 เอส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45978</v>
      </c>
      <c r="U179" s="11">
        <f>[2]หน้าผ้า!AA188</f>
        <v>2500</v>
      </c>
      <c r="V179" s="10">
        <f>[2]หน้าผ้า!AJ188</f>
        <v>0</v>
      </c>
      <c r="W179" s="10">
        <f>[2]หน้าผ้า!AL188</f>
        <v>2500</v>
      </c>
      <c r="X179" s="10">
        <f>[2]หน้าผ้า!AM188</f>
        <v>0</v>
      </c>
      <c r="Y179" s="10">
        <f>[2]หน้าผ้า!AN188</f>
        <v>2625</v>
      </c>
      <c r="Z179" s="9" t="str">
        <f>[2]หน้าผ้า!AO188</f>
        <v>WSWT2025850</v>
      </c>
      <c r="AA179" s="8">
        <f>[2]หน้าผ้า!AQ188</f>
        <v>2828.9250000000002</v>
      </c>
      <c r="AB179" s="8">
        <f>[2]หน้าผ้า!AR188</f>
        <v>0</v>
      </c>
      <c r="AC179" s="8">
        <f>[2]หน้าผ้า!AS188</f>
        <v>2828.9250000000002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45978</v>
      </c>
      <c r="AK179" s="3">
        <f>[2]หน้าผ้า!DQ188</f>
        <v>0</v>
      </c>
      <c r="AL179" s="3">
        <f>[2]หน้าผ้า!DR188</f>
        <v>45969</v>
      </c>
      <c r="AM179" s="3">
        <f>[2]หน้าผ้า!DS188</f>
        <v>45976</v>
      </c>
      <c r="AN179" s="3">
        <f>[2]หน้าผ้า!DT188</f>
        <v>45977</v>
      </c>
      <c r="AO179" s="3">
        <f>[2]หน้าผ้า!DU188</f>
        <v>45977</v>
      </c>
      <c r="AP179" s="3">
        <f>[2]หน้าผ้า!DP188</f>
        <v>45973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222.85642500000006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>
        <f>[2]หน้าผ้า!F189</f>
        <v>931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45971</v>
      </c>
      <c r="U180" s="11">
        <f>[2]หน้าผ้า!AA189</f>
        <v>2500</v>
      </c>
      <c r="V180" s="10">
        <f>[2]หน้าผ้า!AJ189</f>
        <v>2070</v>
      </c>
      <c r="W180" s="10">
        <f>[2]หน้าผ้า!AL189</f>
        <v>430</v>
      </c>
      <c r="X180" s="10">
        <f>[2]หน้าผ้า!AM189</f>
        <v>2555</v>
      </c>
      <c r="Y180" s="10">
        <f>[2]หน้าผ้า!AN189</f>
        <v>0</v>
      </c>
      <c r="Z180" s="9" t="str">
        <f>[2]หน้าผ้า!AO189</f>
        <v>WSWT2025850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45971</v>
      </c>
      <c r="AK180" s="3">
        <f>[2]หน้าผ้า!DQ189</f>
        <v>0</v>
      </c>
      <c r="AL180" s="3">
        <f>[2]หน้าผ้า!DR189</f>
        <v>45962</v>
      </c>
      <c r="AM180" s="3">
        <f>[2]หน้าผ้า!DS189</f>
        <v>45969</v>
      </c>
      <c r="AN180" s="3">
        <f>[2]หน้าผ้า!DT189</f>
        <v>45970</v>
      </c>
      <c r="AO180" s="3">
        <f>[2]หน้าผ้า!DU189</f>
        <v>45970</v>
      </c>
      <c r="AP180" s="3">
        <f>[2]หน้าผ้า!DP189</f>
        <v>45966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935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45979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0</v>
      </c>
      <c r="AC181" s="8">
        <f>[2]หน้าผ้า!AS190</f>
        <v>5378.4500000000007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45979</v>
      </c>
      <c r="AK181" s="3">
        <f>[2]หน้าผ้า!DQ190</f>
        <v>0</v>
      </c>
      <c r="AL181" s="3">
        <f>[2]หน้าผ้า!DR190</f>
        <v>45970</v>
      </c>
      <c r="AM181" s="3">
        <f>[2]หน้าผ้า!DS190</f>
        <v>45977</v>
      </c>
      <c r="AN181" s="3">
        <f>[2]หน้าผ้า!DT190</f>
        <v>45978</v>
      </c>
      <c r="AO181" s="3">
        <f>[2]หน้าผ้า!DU190</f>
        <v>45978</v>
      </c>
      <c r="AP181" s="3">
        <f>[2]หน้าผ้า!DP190</f>
        <v>45974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423.7023388888889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935 แอล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45979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5378.4500000000007</v>
      </c>
      <c r="AB182" s="8">
        <f>[2]หน้าผ้า!AR191</f>
        <v>0</v>
      </c>
      <c r="AC182" s="8">
        <f>[2]หน้าผ้า!AS191</f>
        <v>5378.4500000000007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45979</v>
      </c>
      <c r="AK182" s="3">
        <f>[2]หน้าผ้า!DQ191</f>
        <v>0</v>
      </c>
      <c r="AL182" s="3">
        <f>[2]หน้าผ้า!DR191</f>
        <v>45970</v>
      </c>
      <c r="AM182" s="3">
        <f>[2]หน้าผ้า!DS191</f>
        <v>45977</v>
      </c>
      <c r="AN182" s="3">
        <f>[2]หน้าผ้า!DT191</f>
        <v>45978</v>
      </c>
      <c r="AO182" s="3">
        <f>[2]หน้าผ้า!DU191</f>
        <v>45978</v>
      </c>
      <c r="AP182" s="3">
        <f>[2]หน้าผ้า!DP191</f>
        <v>45974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423.7023388888889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952 เอส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45979</v>
      </c>
      <c r="U183" s="11">
        <f>[2]หน้าผ้า!AA192</f>
        <v>2500</v>
      </c>
      <c r="V183" s="10">
        <f>[2]หน้าผ้า!AJ192</f>
        <v>2500</v>
      </c>
      <c r="W183" s="10">
        <f>[2]หน้าผ้า!AL192</f>
        <v>0</v>
      </c>
      <c r="X183" s="10">
        <f>[2]หน้าผ้า!AM192</f>
        <v>2575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45979</v>
      </c>
      <c r="AK183" s="3">
        <f>[2]หน้าผ้า!DQ192</f>
        <v>0</v>
      </c>
      <c r="AL183" s="3">
        <f>[2]หน้าผ้า!DR192</f>
        <v>45970</v>
      </c>
      <c r="AM183" s="3">
        <f>[2]หน้าผ้า!DS192</f>
        <v>45977</v>
      </c>
      <c r="AN183" s="3">
        <f>[2]หน้าผ้า!DT192</f>
        <v>45978</v>
      </c>
      <c r="AO183" s="3">
        <f>[2]หน้าผ้า!DU192</f>
        <v>45978</v>
      </c>
      <c r="AP183" s="3">
        <f>[2]หน้าผ้า!DP192</f>
        <v>45974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ไอฟีดไก่ไข่เบอร์ 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45980</v>
      </c>
      <c r="U184" s="11">
        <f>[2]หน้าผ้า!AA193</f>
        <v>2500</v>
      </c>
      <c r="V184" s="10">
        <f>[2]หน้าผ้า!AJ193</f>
        <v>2500</v>
      </c>
      <c r="W184" s="10">
        <f>[2]หน้าผ้า!AL193</f>
        <v>0</v>
      </c>
      <c r="X184" s="10">
        <f>[2]หน้าผ้า!AM193</f>
        <v>2600</v>
      </c>
      <c r="Y184" s="10">
        <f>[2]หน้าผ้า!AN193</f>
        <v>0</v>
      </c>
      <c r="Z184" s="9" t="str">
        <f>[2]หน้าผ้า!AO193</f>
        <v>WSWT2025850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45980</v>
      </c>
      <c r="AK184" s="3">
        <f>[2]หน้าผ้า!DQ193</f>
        <v>0</v>
      </c>
      <c r="AL184" s="3">
        <f>[2]หน้าผ้า!DR193</f>
        <v>45971</v>
      </c>
      <c r="AM184" s="3">
        <f>[2]หน้าผ้า!DS193</f>
        <v>45978</v>
      </c>
      <c r="AN184" s="3">
        <f>[2]หน้าผ้า!DT193</f>
        <v>45979</v>
      </c>
      <c r="AO184" s="3">
        <f>[2]หน้าผ้า!DU193</f>
        <v>45979</v>
      </c>
      <c r="AP184" s="3">
        <f>[2]หน้าผ้า!DP193</f>
        <v>45975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935 เอ</v>
      </c>
      <c r="E185" s="9">
        <f>[2]หน้าผ้า!G194</f>
        <v>20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45980</v>
      </c>
      <c r="U185" s="11">
        <f>[2]หน้าผ้า!AA194</f>
        <v>10000</v>
      </c>
      <c r="V185" s="10">
        <f>[2]หน้าผ้า!AJ194</f>
        <v>0</v>
      </c>
      <c r="W185" s="10">
        <f>[2]หน้าผ้า!AL194</f>
        <v>10000</v>
      </c>
      <c r="X185" s="10">
        <f>[2]หน้าผ้า!AM194</f>
        <v>0</v>
      </c>
      <c r="Y185" s="10">
        <f>[2]หน้าผ้า!AN194</f>
        <v>10500</v>
      </c>
      <c r="Z185" s="9" t="str">
        <f>[2]หน้าผ้า!AO194</f>
        <v>WSWT2025850</v>
      </c>
      <c r="AA185" s="8">
        <f>[2]หน้าผ้า!AQ194</f>
        <v>10756.900000000001</v>
      </c>
      <c r="AB185" s="8">
        <f>[2]หน้าผ้า!AR194</f>
        <v>0</v>
      </c>
      <c r="AC185" s="8">
        <f>[2]หน้าผ้า!AS194</f>
        <v>10756.900000000001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รอตัด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45980</v>
      </c>
      <c r="AK185" s="3">
        <f>[2]หน้าผ้า!DQ194</f>
        <v>0</v>
      </c>
      <c r="AL185" s="3">
        <f>[2]หน้าผ้า!DR194</f>
        <v>45971</v>
      </c>
      <c r="AM185" s="3">
        <f>[2]หน้าผ้า!DS194</f>
        <v>45978</v>
      </c>
      <c r="AN185" s="3">
        <f>[2]หน้าผ้า!DT194</f>
        <v>45979</v>
      </c>
      <c r="AO185" s="3">
        <f>[2]หน้าผ้า!DU194</f>
        <v>45979</v>
      </c>
      <c r="AP185" s="3">
        <f>[2]หน้าผ้า!DP194</f>
        <v>45975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847.40467777777781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แถบส้ม</v>
      </c>
      <c r="E186" s="9">
        <f>[2]หน้าผ้า!G195</f>
        <v>20</v>
      </c>
      <c r="F186" s="9">
        <f>[2]หน้าผ้า!H195</f>
        <v>38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82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45980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5518.15</v>
      </c>
      <c r="AB186" s="8">
        <f>[2]หน้าผ้า!AR195</f>
        <v>0</v>
      </c>
      <c r="AC186" s="8">
        <f>[2]หน้าผ้า!AS195</f>
        <v>5518.15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45980</v>
      </c>
      <c r="AK186" s="3">
        <f>[2]หน้าผ้า!DQ195</f>
        <v>0</v>
      </c>
      <c r="AL186" s="3">
        <f>[2]หน้าผ้า!DR195</f>
        <v>45971</v>
      </c>
      <c r="AM186" s="3">
        <f>[2]หน้าผ้า!DS195</f>
        <v>45978</v>
      </c>
      <c r="AN186" s="3">
        <f>[2]หน้าผ้า!DT195</f>
        <v>45979</v>
      </c>
      <c r="AO186" s="3">
        <f>[2]หน้าผ้า!DU195</f>
        <v>45979</v>
      </c>
      <c r="AP186" s="3">
        <f>[2]หน้าผ้า!DP195</f>
        <v>45975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434.7075944444444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915 เอ็ม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ไม่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45980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5657.85</v>
      </c>
      <c r="AB187" s="8">
        <f>[2]หน้าผ้า!AR196</f>
        <v>0</v>
      </c>
      <c r="AC187" s="8">
        <f>[2]หน้าผ้า!AS196</f>
        <v>5657.85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45980</v>
      </c>
      <c r="AK187" s="3">
        <f>[2]หน้าผ้า!DQ196</f>
        <v>0</v>
      </c>
      <c r="AL187" s="3">
        <f>[2]หน้าผ้า!DR196</f>
        <v>45971</v>
      </c>
      <c r="AM187" s="3">
        <f>[2]หน้าผ้า!DS196</f>
        <v>45978</v>
      </c>
      <c r="AN187" s="3">
        <f>[2]หน้าผ้า!DT196</f>
        <v>45979</v>
      </c>
      <c r="AO187" s="3">
        <f>[2]หน้าผ้า!DU196</f>
        <v>45979</v>
      </c>
      <c r="AP187" s="3">
        <f>[2]หน้าผ้า!DP196</f>
        <v>45975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445.71285000000012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ไก่เนื้อ เบอร์1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45981</v>
      </c>
      <c r="U188" s="11">
        <f>[2]หน้าผ้า!AA197</f>
        <v>2500</v>
      </c>
      <c r="V188" s="10">
        <f>[2]หน้าผ้า!AJ197</f>
        <v>0</v>
      </c>
      <c r="W188" s="10">
        <f>[2]หน้าผ้า!AL197</f>
        <v>2500</v>
      </c>
      <c r="X188" s="10">
        <f>[2]หน้าผ้า!AM197</f>
        <v>2550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45981</v>
      </c>
      <c r="AK188" s="3">
        <f>[2]หน้าผ้า!DQ197</f>
        <v>0</v>
      </c>
      <c r="AL188" s="3">
        <f>[2]หน้าผ้า!DR197</f>
        <v>45972</v>
      </c>
      <c r="AM188" s="3">
        <f>[2]หน้าผ้า!DS197</f>
        <v>45979</v>
      </c>
      <c r="AN188" s="3">
        <f>[2]หน้าผ้า!DT197</f>
        <v>45980</v>
      </c>
      <c r="AO188" s="3">
        <f>[2]หน้าผ้า!DU197</f>
        <v>45980</v>
      </c>
      <c r="AP188" s="3">
        <f>[2]หน้าผ้า!DP197</f>
        <v>45976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>
        <f>[2]หน้าผ้า!F198</f>
        <v>935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45981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WSWT2025850</v>
      </c>
      <c r="AA189" s="8">
        <f>[2]หน้าผ้า!AQ198</f>
        <v>10756.900000000001</v>
      </c>
      <c r="AB189" s="8">
        <f>[2]หน้าผ้า!AR198</f>
        <v>0</v>
      </c>
      <c r="AC189" s="8">
        <f>[2]หน้าผ้า!AS198</f>
        <v>10756.900000000001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45981</v>
      </c>
      <c r="AK189" s="3">
        <f>[2]หน้าผ้า!DQ198</f>
        <v>0</v>
      </c>
      <c r="AL189" s="3">
        <f>[2]หน้าผ้า!DR198</f>
        <v>45972</v>
      </c>
      <c r="AM189" s="3">
        <f>[2]หน้าผ้า!DS198</f>
        <v>45979</v>
      </c>
      <c r="AN189" s="3">
        <f>[2]หน้าผ้า!DT198</f>
        <v>45980</v>
      </c>
      <c r="AO189" s="3">
        <f>[2]หน้าผ้า!DU198</f>
        <v>45980</v>
      </c>
      <c r="AP189" s="3">
        <f>[2]หน้าผ้า!DP198</f>
        <v>45976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847.40467777777781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>
        <f>[2]หน้าผ้า!F199</f>
        <v>959</v>
      </c>
      <c r="E190" s="9">
        <f>[2]หน้าผ้า!G199</f>
        <v>20</v>
      </c>
      <c r="F190" s="9">
        <f>[2]หน้าผ้า!H199</f>
        <v>38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82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45981</v>
      </c>
      <c r="U190" s="11">
        <f>[2]หน้าผ้า!AA199</f>
        <v>2500</v>
      </c>
      <c r="V190" s="10">
        <f>[2]หน้าผ้า!AJ199</f>
        <v>2500</v>
      </c>
      <c r="W190" s="10">
        <f>[2]หน้าผ้า!AL199</f>
        <v>0</v>
      </c>
      <c r="X190" s="10">
        <f>[2]หน้าผ้า!AM199</f>
        <v>2500</v>
      </c>
      <c r="Y190" s="10">
        <f>[2]หน้าผ้า!AN199</f>
        <v>0</v>
      </c>
      <c r="Z190" s="9" t="str">
        <f>[2]หน้าผ้า!AO199</f>
        <v>WSWT2025850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45981</v>
      </c>
      <c r="AK190" s="3">
        <f>[2]หน้าผ้า!DQ199</f>
        <v>0</v>
      </c>
      <c r="AL190" s="3">
        <f>[2]หน้าผ้า!DR199</f>
        <v>45972</v>
      </c>
      <c r="AM190" s="3">
        <f>[2]หน้าผ้า!DS199</f>
        <v>45979</v>
      </c>
      <c r="AN190" s="3">
        <f>[2]หน้าผ้า!DT199</f>
        <v>45980</v>
      </c>
      <c r="AO190" s="3">
        <f>[2]หน้าผ้า!DU199</f>
        <v>45980</v>
      </c>
      <c r="AP190" s="3">
        <f>[2]หน้าผ้า!DP199</f>
        <v>45976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915 พี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45981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5657.85</v>
      </c>
      <c r="AB191" s="8">
        <f>[2]หน้าผ้า!AR200</f>
        <v>0</v>
      </c>
      <c r="AC191" s="8">
        <f>[2]หน้าผ้า!AS200</f>
        <v>5657.85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45981</v>
      </c>
      <c r="AK191" s="3">
        <f>[2]หน้าผ้า!DQ200</f>
        <v>0</v>
      </c>
      <c r="AL191" s="3">
        <f>[2]หน้าผ้า!DR200</f>
        <v>45972</v>
      </c>
      <c r="AM191" s="3">
        <f>[2]หน้าผ้า!DS200</f>
        <v>45979</v>
      </c>
      <c r="AN191" s="3">
        <f>[2]หน้าผ้า!DT200</f>
        <v>45980</v>
      </c>
      <c r="AO191" s="3">
        <f>[2]หน้าผ้า!DU200</f>
        <v>45980</v>
      </c>
      <c r="AP191" s="3">
        <f>[2]หน้าผ้า!DP200</f>
        <v>45976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445.71285000000012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21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45982</v>
      </c>
      <c r="U192" s="11">
        <f>[2]หน้าผ้า!AA201</f>
        <v>2500</v>
      </c>
      <c r="V192" s="10">
        <f>[2]หน้าผ้า!AJ201</f>
        <v>1907</v>
      </c>
      <c r="W192" s="10">
        <f>[2]หน้าผ้า!AL201</f>
        <v>593</v>
      </c>
      <c r="X192" s="10">
        <f>[2]หน้าผ้า!AM201</f>
        <v>2686</v>
      </c>
      <c r="Y192" s="10">
        <f>[2]หน้าผ้า!AN201</f>
        <v>0</v>
      </c>
      <c r="Z192" s="9" t="str">
        <f>[2]หน้าผ้า!AO201</f>
        <v>WSWT2025850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45982</v>
      </c>
      <c r="AK192" s="3">
        <f>[2]หน้าผ้า!DQ201</f>
        <v>0</v>
      </c>
      <c r="AL192" s="3">
        <f>[2]หน้าผ้า!DR201</f>
        <v>45973</v>
      </c>
      <c r="AM192" s="3">
        <f>[2]หน้าผ้า!DS201</f>
        <v>45980</v>
      </c>
      <c r="AN192" s="3">
        <f>[2]หน้าผ้า!DT201</f>
        <v>45981</v>
      </c>
      <c r="AO192" s="3">
        <f>[2]หน้าผ้า!DU201</f>
        <v>45981</v>
      </c>
      <c r="AP192" s="3">
        <f>[2]หน้าผ้า!DP201</f>
        <v>45977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935 แอล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45982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5378.4500000000007</v>
      </c>
      <c r="AB193" s="8">
        <f>[2]หน้าผ้า!AR202</f>
        <v>0</v>
      </c>
      <c r="AC193" s="8">
        <f>[2]หน้าผ้า!AS202</f>
        <v>5378.4500000000007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45982</v>
      </c>
      <c r="AK193" s="3">
        <f>[2]หน้าผ้า!DQ202</f>
        <v>0</v>
      </c>
      <c r="AL193" s="3">
        <f>[2]หน้าผ้า!DR202</f>
        <v>45973</v>
      </c>
      <c r="AM193" s="3">
        <f>[2]หน้าผ้า!DS202</f>
        <v>45980</v>
      </c>
      <c r="AN193" s="3">
        <f>[2]หน้าผ้า!DT202</f>
        <v>45981</v>
      </c>
      <c r="AO193" s="3">
        <f>[2]หน้าผ้า!DU202</f>
        <v>45981</v>
      </c>
      <c r="AP193" s="3">
        <f>[2]หน้าผ้า!DP202</f>
        <v>45977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423.7023388888889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935 เอ</v>
      </c>
      <c r="E194" s="9">
        <f>[2]หน้าผ้า!G203</f>
        <v>20</v>
      </c>
      <c r="F194" s="9">
        <f>[2]หน้าผ้า!H203</f>
        <v>37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80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45982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5378.4500000000007</v>
      </c>
      <c r="AB194" s="8">
        <f>[2]หน้าผ้า!AR203</f>
        <v>0</v>
      </c>
      <c r="AC194" s="8">
        <f>[2]หน้าผ้า!AS203</f>
        <v>5378.4500000000007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45982</v>
      </c>
      <c r="AK194" s="3">
        <f>[2]หน้าผ้า!DQ203</f>
        <v>0</v>
      </c>
      <c r="AL194" s="3">
        <f>[2]หน้าผ้า!DR203</f>
        <v>45973</v>
      </c>
      <c r="AM194" s="3">
        <f>[2]หน้าผ้า!DS203</f>
        <v>45980</v>
      </c>
      <c r="AN194" s="3">
        <f>[2]หน้าผ้า!DT203</f>
        <v>45981</v>
      </c>
      <c r="AO194" s="3">
        <f>[2]หน้าผ้า!DU203</f>
        <v>45981</v>
      </c>
      <c r="AP194" s="3">
        <f>[2]หน้าผ้า!DP203</f>
        <v>45977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423.7023388888889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 t="str">
        <f>[2]หน้าผ้า!F204</f>
        <v>915 เอ็ม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ไม่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45982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5657.85</v>
      </c>
      <c r="AB195" s="8">
        <f>[2]หน้าผ้า!AR204</f>
        <v>0</v>
      </c>
      <c r="AC195" s="8">
        <f>[2]หน้าผ้า!AS204</f>
        <v>5657.85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45982</v>
      </c>
      <c r="AK195" s="3">
        <f>[2]หน้าผ้า!DQ204</f>
        <v>0</v>
      </c>
      <c r="AL195" s="3">
        <f>[2]หน้าผ้า!DR204</f>
        <v>45973</v>
      </c>
      <c r="AM195" s="3">
        <f>[2]หน้าผ้า!DS204</f>
        <v>45980</v>
      </c>
      <c r="AN195" s="3">
        <f>[2]หน้าผ้า!DT204</f>
        <v>45981</v>
      </c>
      <c r="AO195" s="3">
        <f>[2]หน้าผ้า!DU204</f>
        <v>45981</v>
      </c>
      <c r="AP195" s="3">
        <f>[2]หน้าผ้า!DP204</f>
        <v>45977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445.71285000000012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ไก่ไข่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45985</v>
      </c>
      <c r="U196" s="11">
        <f>[2]หน้าผ้า!AA205</f>
        <v>4000</v>
      </c>
      <c r="V196" s="10">
        <f>[2]หน้าผ้า!AJ205</f>
        <v>0</v>
      </c>
      <c r="W196" s="10">
        <f>[2]หน้าผ้า!AL205</f>
        <v>4000</v>
      </c>
      <c r="X196" s="10">
        <f>[2]หน้าผ้า!AM205</f>
        <v>0</v>
      </c>
      <c r="Y196" s="10">
        <f>[2]หน้าผ้า!AN205</f>
        <v>4200</v>
      </c>
      <c r="Z196" s="9" t="str">
        <f>[2]หน้าผ้า!AO205</f>
        <v>WSWT2025850</v>
      </c>
      <c r="AA196" s="8">
        <f>[2]หน้าผ้า!AQ205</f>
        <v>4526.2800000000007</v>
      </c>
      <c r="AB196" s="8">
        <f>[2]หน้าผ้า!AR205</f>
        <v>0</v>
      </c>
      <c r="AC196" s="8">
        <f>[2]หน้าผ้า!AS205</f>
        <v>4526.2800000000007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45985</v>
      </c>
      <c r="AK196" s="3">
        <f>[2]หน้าผ้า!DQ205</f>
        <v>0</v>
      </c>
      <c r="AL196" s="3">
        <f>[2]หน้าผ้า!DR205</f>
        <v>45976</v>
      </c>
      <c r="AM196" s="3">
        <f>[2]หน้าผ้า!DS205</f>
        <v>45983</v>
      </c>
      <c r="AN196" s="3">
        <f>[2]หน้าผ้า!DT205</f>
        <v>45984</v>
      </c>
      <c r="AO196" s="3">
        <f>[2]หน้าผ้า!DU205</f>
        <v>45984</v>
      </c>
      <c r="AP196" s="3">
        <f>[2]หน้าผ้า!DP205</f>
        <v>45980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356.57028000000008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935 เอ</v>
      </c>
      <c r="E197" s="9">
        <f>[2]หน้าผ้า!G206</f>
        <v>20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80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45985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5378.4500000000007</v>
      </c>
      <c r="AB197" s="8">
        <f>[2]หน้าผ้า!AR206</f>
        <v>0</v>
      </c>
      <c r="AC197" s="8">
        <f>[2]หน้าผ้า!AS206</f>
        <v>5378.4500000000007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45985</v>
      </c>
      <c r="AK197" s="3">
        <f>[2]หน้าผ้า!DQ206</f>
        <v>0</v>
      </c>
      <c r="AL197" s="3">
        <f>[2]หน้าผ้า!DR206</f>
        <v>45976</v>
      </c>
      <c r="AM197" s="3">
        <f>[2]หน้าผ้า!DS206</f>
        <v>45983</v>
      </c>
      <c r="AN197" s="3">
        <f>[2]หน้าผ้า!DT206</f>
        <v>45984</v>
      </c>
      <c r="AO197" s="3">
        <f>[2]หน้าผ้า!DU206</f>
        <v>45984</v>
      </c>
      <c r="AP197" s="3">
        <f>[2]หน้าผ้า!DP206</f>
        <v>45980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423.7023388888889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>
        <f>[2]หน้าผ้า!F207</f>
        <v>932</v>
      </c>
      <c r="E198" s="9">
        <f>[2]หน้าผ้า!G207</f>
        <v>20</v>
      </c>
      <c r="F198" s="9">
        <f>[2]หน้าผ้า!H207</f>
        <v>38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82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45985</v>
      </c>
      <c r="U198" s="11">
        <f>[2]หน้าผ้า!AA207</f>
        <v>2500</v>
      </c>
      <c r="V198" s="10">
        <f>[2]หน้าผ้า!AJ207</f>
        <v>0</v>
      </c>
      <c r="W198" s="10">
        <f>[2]หน้าผ้า!AL207</f>
        <v>2500</v>
      </c>
      <c r="X198" s="10">
        <f>[2]หน้าผ้า!AM207</f>
        <v>0</v>
      </c>
      <c r="Y198" s="10">
        <f>[2]หน้าผ้า!AN207</f>
        <v>2625</v>
      </c>
      <c r="Z198" s="9" t="str">
        <f>[2]หน้าผ้า!AO207</f>
        <v>WSWT2025850</v>
      </c>
      <c r="AA198" s="8">
        <f>[2]หน้าผ้า!AQ207</f>
        <v>2759.0749999999998</v>
      </c>
      <c r="AB198" s="8">
        <f>[2]หน้าผ้า!AR207</f>
        <v>0</v>
      </c>
      <c r="AC198" s="8">
        <f>[2]หน้าผ้า!AS207</f>
        <v>2759.0749999999998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45985</v>
      </c>
      <c r="AK198" s="3">
        <f>[2]หน้าผ้า!DQ207</f>
        <v>0</v>
      </c>
      <c r="AL198" s="3">
        <f>[2]หน้าผ้า!DR207</f>
        <v>45976</v>
      </c>
      <c r="AM198" s="3">
        <f>[2]หน้าผ้า!DS207</f>
        <v>45983</v>
      </c>
      <c r="AN198" s="3">
        <f>[2]หน้าผ้า!DT207</f>
        <v>45984</v>
      </c>
      <c r="AO198" s="3">
        <f>[2]หน้าผ้า!DU207</f>
        <v>45984</v>
      </c>
      <c r="AP198" s="3">
        <f>[2]หน้าผ้า!DP207</f>
        <v>45980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217.3537972222222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915 เอ็ม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45985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5657.85</v>
      </c>
      <c r="AB199" s="8">
        <f>[2]หน้าผ้า!AR208</f>
        <v>0</v>
      </c>
      <c r="AC199" s="8">
        <f>[2]หน้าผ้า!AS208</f>
        <v>5657.85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45985</v>
      </c>
      <c r="AK199" s="3">
        <f>[2]หน้าผ้า!DQ208</f>
        <v>0</v>
      </c>
      <c r="AL199" s="3">
        <f>[2]หน้าผ้า!DR208</f>
        <v>45976</v>
      </c>
      <c r="AM199" s="3">
        <f>[2]หน้าผ้า!DS208</f>
        <v>45983</v>
      </c>
      <c r="AN199" s="3">
        <f>[2]หน้าผ้า!DT208</f>
        <v>45984</v>
      </c>
      <c r="AO199" s="3">
        <f>[2]หน้าผ้า!DU208</f>
        <v>45984</v>
      </c>
      <c r="AP199" s="3">
        <f>[2]หน้าผ้า!DP208</f>
        <v>45980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445.71285000000012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915 พี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45985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WSWT2025850</v>
      </c>
      <c r="AA200" s="8">
        <f>[2]หน้าผ้า!AQ209</f>
        <v>5657.85</v>
      </c>
      <c r="AB200" s="8">
        <f>[2]หน้าผ้า!AR209</f>
        <v>0</v>
      </c>
      <c r="AC200" s="8">
        <f>[2]หน้าผ้า!AS209</f>
        <v>5657.85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รอตัด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45985</v>
      </c>
      <c r="AK200" s="3">
        <f>[2]หน้าผ้า!DQ209</f>
        <v>0</v>
      </c>
      <c r="AL200" s="3">
        <f>[2]หน้าผ้า!DR209</f>
        <v>45976</v>
      </c>
      <c r="AM200" s="3">
        <f>[2]หน้าผ้า!DS209</f>
        <v>45983</v>
      </c>
      <c r="AN200" s="3">
        <f>[2]หน้าผ้า!DT209</f>
        <v>45984</v>
      </c>
      <c r="AO200" s="3">
        <f>[2]หน้าผ้า!DU209</f>
        <v>45984</v>
      </c>
      <c r="AP200" s="3">
        <f>[2]หน้าผ้า!DP209</f>
        <v>45980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445.71285000000012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>
        <f>[2]หน้าผ้า!F210</f>
        <v>931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45986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5657.85</v>
      </c>
      <c r="AB201" s="8">
        <f>[2]หน้าผ้า!AR210</f>
        <v>0</v>
      </c>
      <c r="AC201" s="8">
        <f>[2]หน้าผ้า!AS210</f>
        <v>5657.85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45986</v>
      </c>
      <c r="AK201" s="3">
        <f>[2]หน้าผ้า!DQ210</f>
        <v>0</v>
      </c>
      <c r="AL201" s="3">
        <f>[2]หน้าผ้า!DR210</f>
        <v>45977</v>
      </c>
      <c r="AM201" s="3">
        <f>[2]หน้าผ้า!DS210</f>
        <v>45984</v>
      </c>
      <c r="AN201" s="3">
        <f>[2]หน้าผ้า!DT210</f>
        <v>45985</v>
      </c>
      <c r="AO201" s="3">
        <f>[2]หน้าผ้า!DU210</f>
        <v>45985</v>
      </c>
      <c r="AP201" s="3">
        <f>[2]หน้าผ้า!DP210</f>
        <v>45981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445.71285000000012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>
        <f>[2]หน้าผ้า!F211</f>
        <v>935</v>
      </c>
      <c r="E202" s="9">
        <f>[2]หน้าผ้า!G211</f>
        <v>20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80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45986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WSWT2025850</v>
      </c>
      <c r="AA202" s="8">
        <f>[2]หน้าผ้า!AQ211</f>
        <v>5378.4500000000007</v>
      </c>
      <c r="AB202" s="8">
        <f>[2]หน้าผ้า!AR211</f>
        <v>0</v>
      </c>
      <c r="AC202" s="8">
        <f>[2]หน้าผ้า!AS211</f>
        <v>5378.4500000000007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45986</v>
      </c>
      <c r="AK202" s="3">
        <f>[2]หน้าผ้า!DQ211</f>
        <v>0</v>
      </c>
      <c r="AL202" s="3">
        <f>[2]หน้าผ้า!DR211</f>
        <v>45977</v>
      </c>
      <c r="AM202" s="3">
        <f>[2]หน้าผ้า!DS211</f>
        <v>45984</v>
      </c>
      <c r="AN202" s="3">
        <f>[2]หน้าผ้า!DT211</f>
        <v>45985</v>
      </c>
      <c r="AO202" s="3">
        <f>[2]หน้าผ้า!DU211</f>
        <v>45985</v>
      </c>
      <c r="AP202" s="3">
        <f>[2]หน้าผ้า!DP211</f>
        <v>45981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423.7023388888889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 t="str">
        <f>[2]หน้าผ้า!F212</f>
        <v>ไก่เนื้อ เบอร์1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45987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5100</v>
      </c>
      <c r="Y203" s="10">
        <f>[2]หน้าผ้า!AN212</f>
        <v>0</v>
      </c>
      <c r="Z203" s="9" t="str">
        <f>[2]หน้าผ้า!AO212</f>
        <v>WSWT2025850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45987</v>
      </c>
      <c r="AK203" s="3">
        <f>[2]หน้าผ้า!DQ212</f>
        <v>0</v>
      </c>
      <c r="AL203" s="3">
        <f>[2]หน้าผ้า!DR212</f>
        <v>45978</v>
      </c>
      <c r="AM203" s="3">
        <f>[2]หน้าผ้า!DS212</f>
        <v>45985</v>
      </c>
      <c r="AN203" s="3">
        <f>[2]หน้าผ้า!DT212</f>
        <v>45986</v>
      </c>
      <c r="AO203" s="3">
        <f>[2]หน้าผ้า!DU212</f>
        <v>45986</v>
      </c>
      <c r="AP203" s="3">
        <f>[2]หน้าผ้า!DP212</f>
        <v>45982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 t="str">
        <f>[2]หน้าผ้า!AG212</f>
        <v>ลบสีจำนวนมาก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 t="str">
        <f>[2]หน้าผ้า!F213</f>
        <v>ไอฟีดไก่ไข่เบอร์ 5 เอ็ม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45987</v>
      </c>
      <c r="U204" s="11">
        <f>[2]หน้าผ้า!AA213</f>
        <v>5000</v>
      </c>
      <c r="V204" s="10">
        <f>[2]หน้าผ้า!AJ213</f>
        <v>4200</v>
      </c>
      <c r="W204" s="10">
        <f>[2]หน้าผ้า!AL213</f>
        <v>800</v>
      </c>
      <c r="X204" s="10">
        <f>[2]หน้าผ้า!AM213</f>
        <v>5100</v>
      </c>
      <c r="Y204" s="10">
        <f>[2]หน้าผ้า!AN213</f>
        <v>0</v>
      </c>
      <c r="Z204" s="9" t="str">
        <f>[2]หน้าผ้า!AO213</f>
        <v>WSWT2025850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45987</v>
      </c>
      <c r="AK204" s="3">
        <f>[2]หน้าผ้า!DQ213</f>
        <v>0</v>
      </c>
      <c r="AL204" s="3">
        <f>[2]หน้าผ้า!DR213</f>
        <v>45978</v>
      </c>
      <c r="AM204" s="3">
        <f>[2]หน้าผ้า!DS213</f>
        <v>45985</v>
      </c>
      <c r="AN204" s="3">
        <f>[2]หน้าผ้า!DT213</f>
        <v>45986</v>
      </c>
      <c r="AO204" s="3">
        <f>[2]หน้าผ้า!DU213</f>
        <v>45986</v>
      </c>
      <c r="AP204" s="3">
        <f>[2]หน้าผ้า!DP213</f>
        <v>45982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>
        <f>[2]หน้าผ้า!F214</f>
        <v>935</v>
      </c>
      <c r="E205" s="9">
        <f>[2]หน้าผ้า!G214</f>
        <v>20</v>
      </c>
      <c r="F205" s="9">
        <f>[2]หน้าผ้า!H214</f>
        <v>37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45987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5250</v>
      </c>
      <c r="Z205" s="9" t="str">
        <f>[2]หน้าผ้า!AO214</f>
        <v>WSWT2025850</v>
      </c>
      <c r="AA205" s="8">
        <f>[2]หน้าผ้า!AQ214</f>
        <v>5378.4500000000007</v>
      </c>
      <c r="AB205" s="8">
        <f>[2]หน้าผ้า!AR214</f>
        <v>0</v>
      </c>
      <c r="AC205" s="8">
        <f>[2]หน้าผ้า!AS214</f>
        <v>5378.4500000000007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45987</v>
      </c>
      <c r="AK205" s="3">
        <f>[2]หน้าผ้า!DQ214</f>
        <v>0</v>
      </c>
      <c r="AL205" s="3">
        <f>[2]หน้าผ้า!DR214</f>
        <v>45978</v>
      </c>
      <c r="AM205" s="3">
        <f>[2]หน้าผ้า!DS214</f>
        <v>45985</v>
      </c>
      <c r="AN205" s="3">
        <f>[2]หน้าผ้า!DT214</f>
        <v>45986</v>
      </c>
      <c r="AO205" s="3">
        <f>[2]หน้าผ้า!DU214</f>
        <v>45986</v>
      </c>
      <c r="AP205" s="3">
        <f>[2]หน้าผ้า!DP214</f>
        <v>45982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423.7023388888889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935 แอล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45987</v>
      </c>
      <c r="U206" s="11">
        <f>[2]หน้าผ้า!AA215</f>
        <v>7500</v>
      </c>
      <c r="V206" s="10">
        <f>[2]หน้าผ้า!AJ215</f>
        <v>0</v>
      </c>
      <c r="W206" s="10">
        <f>[2]หน้าผ้า!AL215</f>
        <v>7500</v>
      </c>
      <c r="X206" s="10">
        <f>[2]หน้าผ้า!AM215</f>
        <v>0</v>
      </c>
      <c r="Y206" s="10">
        <f>[2]หน้าผ้า!AN215</f>
        <v>7875</v>
      </c>
      <c r="Z206" s="9" t="str">
        <f>[2]หน้าผ้า!AO215</f>
        <v>WSWT2025850</v>
      </c>
      <c r="AA206" s="8">
        <f>[2]หน้าผ้า!AQ215</f>
        <v>8067.6750000000011</v>
      </c>
      <c r="AB206" s="8">
        <f>[2]หน้าผ้า!AR215</f>
        <v>0</v>
      </c>
      <c r="AC206" s="8">
        <f>[2]หน้าผ้า!AS215</f>
        <v>8067.6750000000011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45987</v>
      </c>
      <c r="AK206" s="3">
        <f>[2]หน้าผ้า!DQ215</f>
        <v>0</v>
      </c>
      <c r="AL206" s="3">
        <f>[2]หน้าผ้า!DR215</f>
        <v>45978</v>
      </c>
      <c r="AM206" s="3">
        <f>[2]หน้าผ้า!DS215</f>
        <v>45985</v>
      </c>
      <c r="AN206" s="3">
        <f>[2]หน้าผ้า!DT215</f>
        <v>45986</v>
      </c>
      <c r="AO206" s="3">
        <f>[2]หน้าผ้า!DU215</f>
        <v>45986</v>
      </c>
      <c r="AP206" s="3">
        <f>[2]หน้าผ้า!DP215</f>
        <v>45982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635.55350833333341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 t="str">
        <f>[2]หน้าผ้า!F216</f>
        <v>935 เอ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45987</v>
      </c>
      <c r="U207" s="11">
        <f>[2]หน้าผ้า!AA216</f>
        <v>10000</v>
      </c>
      <c r="V207" s="10">
        <f>[2]หน้าผ้า!AJ216</f>
        <v>0</v>
      </c>
      <c r="W207" s="10">
        <f>[2]หน้าผ้า!AL216</f>
        <v>10000</v>
      </c>
      <c r="X207" s="10">
        <f>[2]หน้าผ้า!AM216</f>
        <v>0</v>
      </c>
      <c r="Y207" s="10">
        <f>[2]หน้าผ้า!AN216</f>
        <v>10500</v>
      </c>
      <c r="Z207" s="9" t="str">
        <f>[2]หน้าผ้า!AO216</f>
        <v>WSWT2025850</v>
      </c>
      <c r="AA207" s="8">
        <f>[2]หน้าผ้า!AQ216</f>
        <v>10756.900000000001</v>
      </c>
      <c r="AB207" s="8">
        <f>[2]หน้าผ้า!AR216</f>
        <v>0</v>
      </c>
      <c r="AC207" s="8">
        <f>[2]หน้าผ้า!AS216</f>
        <v>10756.900000000001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45987</v>
      </c>
      <c r="AK207" s="3">
        <f>[2]หน้าผ้า!DQ216</f>
        <v>0</v>
      </c>
      <c r="AL207" s="3">
        <f>[2]หน้าผ้า!DR216</f>
        <v>45978</v>
      </c>
      <c r="AM207" s="3">
        <f>[2]หน้าผ้า!DS216</f>
        <v>45985</v>
      </c>
      <c r="AN207" s="3">
        <f>[2]หน้าผ้า!DT216</f>
        <v>45986</v>
      </c>
      <c r="AO207" s="3">
        <f>[2]หน้าผ้า!DU216</f>
        <v>45986</v>
      </c>
      <c r="AP207" s="3">
        <f>[2]หน้าผ้า!DP216</f>
        <v>45982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847.40467777777781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915 เอ็ม</v>
      </c>
      <c r="E208" s="9">
        <f>[2]หน้าผ้า!G217</f>
        <v>20</v>
      </c>
      <c r="F208" s="9">
        <f>[2]หน้าผ้า!H217</f>
        <v>39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84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45987</v>
      </c>
      <c r="U208" s="11">
        <f>[2]หน้าผ้า!AA217</f>
        <v>10000</v>
      </c>
      <c r="V208" s="10">
        <f>[2]หน้าผ้า!AJ217</f>
        <v>0</v>
      </c>
      <c r="W208" s="10">
        <f>[2]หน้าผ้า!AL217</f>
        <v>10000</v>
      </c>
      <c r="X208" s="10">
        <f>[2]หน้าผ้า!AM217</f>
        <v>0</v>
      </c>
      <c r="Y208" s="10">
        <f>[2]หน้าผ้า!AN217</f>
        <v>10500</v>
      </c>
      <c r="Z208" s="9" t="str">
        <f>[2]หน้าผ้า!AO217</f>
        <v>WSWT2025850</v>
      </c>
      <c r="AA208" s="8">
        <f>[2]หน้าผ้า!AQ217</f>
        <v>11315.7</v>
      </c>
      <c r="AB208" s="8">
        <f>[2]หน้าผ้า!AR217</f>
        <v>0</v>
      </c>
      <c r="AC208" s="8">
        <f>[2]หน้าผ้า!AS217</f>
        <v>11315.7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45987</v>
      </c>
      <c r="AK208" s="3">
        <f>[2]หน้าผ้า!DQ217</f>
        <v>0</v>
      </c>
      <c r="AL208" s="3">
        <f>[2]หน้าผ้า!DR217</f>
        <v>45978</v>
      </c>
      <c r="AM208" s="3">
        <f>[2]หน้าผ้า!DS217</f>
        <v>45985</v>
      </c>
      <c r="AN208" s="3">
        <f>[2]หน้าผ้า!DT217</f>
        <v>45986</v>
      </c>
      <c r="AO208" s="3">
        <f>[2]หน้าผ้า!DU217</f>
        <v>45986</v>
      </c>
      <c r="AP208" s="3">
        <f>[2]หน้าผ้า!DP217</f>
        <v>45982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891.42570000000023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 t="str">
        <f>[2]หน้าผ้า!F218</f>
        <v>952 เอส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45987</v>
      </c>
      <c r="U209" s="11">
        <f>[2]หน้าผ้า!AA218</f>
        <v>2500</v>
      </c>
      <c r="V209" s="10">
        <f>[2]หน้าผ้า!AJ218</f>
        <v>2500</v>
      </c>
      <c r="W209" s="10">
        <f>[2]หน้าผ้า!AL218</f>
        <v>0</v>
      </c>
      <c r="X209" s="10">
        <f>[2]หน้าผ้า!AM218</f>
        <v>2575</v>
      </c>
      <c r="Y209" s="10">
        <f>[2]หน้าผ้า!AN218</f>
        <v>0</v>
      </c>
      <c r="Z209" s="9" t="str">
        <f>[2]หน้าผ้า!AO218</f>
        <v>WSWT2025850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45987</v>
      </c>
      <c r="AK209" s="3">
        <f>[2]หน้าผ้า!DQ218</f>
        <v>0</v>
      </c>
      <c r="AL209" s="3">
        <f>[2]หน้าผ้า!DR218</f>
        <v>45978</v>
      </c>
      <c r="AM209" s="3">
        <f>[2]หน้าผ้า!DS218</f>
        <v>45985</v>
      </c>
      <c r="AN209" s="3">
        <f>[2]หน้าผ้า!DT218</f>
        <v>45986</v>
      </c>
      <c r="AO209" s="3">
        <f>[2]หน้าผ้า!DU218</f>
        <v>45986</v>
      </c>
      <c r="AP209" s="3">
        <f>[2]หน้าผ้า!DP218</f>
        <v>45982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>
        <f>[2]หน้าผ้า!F219</f>
        <v>21</v>
      </c>
      <c r="E210" s="9">
        <f>[2]หน้าผ้า!G219</f>
        <v>20</v>
      </c>
      <c r="F210" s="9">
        <f>[2]หน้าผ้า!H219</f>
        <v>39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84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45989</v>
      </c>
      <c r="U210" s="11">
        <f>[2]หน้าผ้า!AA219</f>
        <v>2500</v>
      </c>
      <c r="V210" s="10">
        <f>[2]หน้าผ้า!AJ219</f>
        <v>0</v>
      </c>
      <c r="W210" s="10">
        <f>[2]หน้าผ้า!AL219</f>
        <v>2500</v>
      </c>
      <c r="X210" s="10">
        <f>[2]หน้าผ้า!AM219</f>
        <v>0</v>
      </c>
      <c r="Y210" s="10">
        <f>[2]หน้าผ้า!AN219</f>
        <v>2625</v>
      </c>
      <c r="Z210" s="9" t="str">
        <f>[2]หน้าผ้า!AO219</f>
        <v>WSWT2025850</v>
      </c>
      <c r="AA210" s="8">
        <f>[2]หน้าผ้า!AQ219</f>
        <v>2828.9250000000002</v>
      </c>
      <c r="AB210" s="8">
        <f>[2]หน้าผ้า!AR219</f>
        <v>0</v>
      </c>
      <c r="AC210" s="8">
        <f>[2]หน้าผ้า!AS219</f>
        <v>2828.9250000000002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45989</v>
      </c>
      <c r="AK210" s="3">
        <f>[2]หน้าผ้า!DQ219</f>
        <v>0</v>
      </c>
      <c r="AL210" s="3">
        <f>[2]หน้าผ้า!DR219</f>
        <v>45980</v>
      </c>
      <c r="AM210" s="3">
        <f>[2]หน้าผ้า!DS219</f>
        <v>45987</v>
      </c>
      <c r="AN210" s="3">
        <f>[2]หน้าผ้า!DT219</f>
        <v>45988</v>
      </c>
      <c r="AO210" s="3">
        <f>[2]หน้าผ้า!DU219</f>
        <v>45988</v>
      </c>
      <c r="AP210" s="3">
        <f>[2]หน้าผ้า!DP219</f>
        <v>45984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222.85642500000006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>
        <f>[2]หน้าผ้า!F220</f>
        <v>935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45989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WSWT2025850</v>
      </c>
      <c r="AA211" s="8">
        <f>[2]หน้าผ้า!AQ220</f>
        <v>5378.4500000000007</v>
      </c>
      <c r="AB211" s="8">
        <f>[2]หน้าผ้า!AR220</f>
        <v>0</v>
      </c>
      <c r="AC211" s="8">
        <f>[2]หน้าผ้า!AS220</f>
        <v>5378.4500000000007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45989</v>
      </c>
      <c r="AK211" s="3">
        <f>[2]หน้าผ้า!DQ220</f>
        <v>0</v>
      </c>
      <c r="AL211" s="3">
        <f>[2]หน้าผ้า!DR220</f>
        <v>45980</v>
      </c>
      <c r="AM211" s="3">
        <f>[2]หน้าผ้า!DS220</f>
        <v>45987</v>
      </c>
      <c r="AN211" s="3">
        <f>[2]หน้าผ้า!DT220</f>
        <v>45988</v>
      </c>
      <c r="AO211" s="3">
        <f>[2]หน้าผ้า!DU220</f>
        <v>45988</v>
      </c>
      <c r="AP211" s="3">
        <f>[2]หน้าผ้า!DP220</f>
        <v>45984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423.7023388888889</v>
      </c>
    </row>
    <row r="212" spans="1:56" ht="27.75" customHeight="1" x14ac:dyDescent="0.45">
      <c r="A212" s="3">
        <f>[2]หน้าผ้า!C221</f>
        <v>45916</v>
      </c>
      <c r="B212" s="14" t="str">
        <f>[2]หน้าผ้า!B221</f>
        <v>MK68-001118</v>
      </c>
      <c r="C212" s="9" t="str">
        <f>[2]หน้าผ้า!E221</f>
        <v>บจก.ซันฟีด</v>
      </c>
      <c r="D212" s="13" t="str">
        <f>[2]หน้าผ้า!F221</f>
        <v>935 เอ</v>
      </c>
      <c r="E212" s="9">
        <f>[2]หน้าผ้า!G221</f>
        <v>20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80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45989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0</v>
      </c>
      <c r="Y212" s="10">
        <f>[2]หน้าผ้า!AN221</f>
        <v>5250</v>
      </c>
      <c r="Z212" s="9" t="str">
        <f>[2]หน้าผ้า!AO221</f>
        <v>WSWT2025850</v>
      </c>
      <c r="AA212" s="8">
        <f>[2]หน้าผ้า!AQ221</f>
        <v>5378.4500000000007</v>
      </c>
      <c r="AB212" s="8">
        <f>[2]หน้าผ้า!AR221</f>
        <v>0</v>
      </c>
      <c r="AC212" s="8">
        <f>[2]หน้าผ้า!AS221</f>
        <v>5378.4500000000007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45989</v>
      </c>
      <c r="AK212" s="3">
        <f>[2]หน้าผ้า!DQ221</f>
        <v>0</v>
      </c>
      <c r="AL212" s="3">
        <f>[2]หน้าผ้า!DR221</f>
        <v>45980</v>
      </c>
      <c r="AM212" s="3">
        <f>[2]หน้าผ้า!DS221</f>
        <v>45987</v>
      </c>
      <c r="AN212" s="3">
        <f>[2]หน้าผ้า!DT221</f>
        <v>45988</v>
      </c>
      <c r="AO212" s="3">
        <f>[2]หน้าผ้า!DU221</f>
        <v>45988</v>
      </c>
      <c r="AP212" s="3">
        <f>[2]หน้าผ้า!DP221</f>
        <v>45984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423.7023388888889</v>
      </c>
    </row>
    <row r="213" spans="1:56" ht="27.75" customHeight="1" x14ac:dyDescent="0.45">
      <c r="A213" s="3">
        <f>[2]หน้าผ้า!C222</f>
        <v>45916</v>
      </c>
      <c r="B213" s="14" t="str">
        <f>[2]หน้าผ้า!B222</f>
        <v>MK68-001118</v>
      </c>
      <c r="C213" s="9" t="str">
        <f>[2]หน้าผ้า!E222</f>
        <v>บจก.ซันฟีด</v>
      </c>
      <c r="D213" s="13" t="str">
        <f>[2]หน้าผ้า!F222</f>
        <v>แถบเขียว</v>
      </c>
      <c r="E213" s="9">
        <f>[2]หน้าผ้า!G222</f>
        <v>20</v>
      </c>
      <c r="F213" s="9">
        <f>[2]หน้าผ้า!H222</f>
        <v>38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82</v>
      </c>
      <c r="J213" s="9" t="str">
        <f>[2]หน้าผ้า!M222</f>
        <v>+</v>
      </c>
      <c r="K213" s="9">
        <f>[2]หน้าผ้า!N222</f>
        <v>0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45989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WSWT2025850</v>
      </c>
      <c r="AA213" s="8">
        <f>[2]หน้าผ้า!AQ222</f>
        <v>5518.15</v>
      </c>
      <c r="AB213" s="8">
        <f>[2]หน้าผ้า!AR222</f>
        <v>0</v>
      </c>
      <c r="AC213" s="8">
        <f>[2]หน้าผ้า!AS222</f>
        <v>5518.15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45989</v>
      </c>
      <c r="AK213" s="3">
        <f>[2]หน้าผ้า!DQ222</f>
        <v>0</v>
      </c>
      <c r="AL213" s="3">
        <f>[2]หน้าผ้า!DR222</f>
        <v>45980</v>
      </c>
      <c r="AM213" s="3">
        <f>[2]หน้าผ้า!DS222</f>
        <v>45987</v>
      </c>
      <c r="AN213" s="3">
        <f>[2]หน้าผ้า!DT222</f>
        <v>45988</v>
      </c>
      <c r="AO213" s="3">
        <f>[2]หน้าผ้า!DU222</f>
        <v>45988</v>
      </c>
      <c r="AP213" s="3">
        <f>[2]หน้าผ้า!DP222</f>
        <v>45984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434.7075944444444</v>
      </c>
    </row>
    <row r="214" spans="1:56" ht="27.75" customHeight="1" x14ac:dyDescent="0.45">
      <c r="A214" s="3">
        <f>[2]หน้าผ้า!C223</f>
        <v>45916</v>
      </c>
      <c r="B214" s="14" t="str">
        <f>[2]หน้าผ้า!B223</f>
        <v>MK68-001118</v>
      </c>
      <c r="C214" s="9" t="str">
        <f>[2]หน้าผ้า!E223</f>
        <v>บจก.ซันฟีด</v>
      </c>
      <c r="D214" s="13" t="str">
        <f>[2]หน้าผ้า!F223</f>
        <v>915 เอ็ม</v>
      </c>
      <c r="E214" s="9">
        <f>[2]หน้าผ้า!G223</f>
        <v>20</v>
      </c>
      <c r="F214" s="9">
        <f>[2]หน้าผ้า!H223</f>
        <v>39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84</v>
      </c>
      <c r="J214" s="9" t="str">
        <f>[2]หน้าผ้า!M223</f>
        <v>+</v>
      </c>
      <c r="K214" s="9">
        <f>[2]หน้าผ้า!N223</f>
        <v>0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45989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0</v>
      </c>
      <c r="Y214" s="10">
        <f>[2]หน้าผ้า!AN223</f>
        <v>5250</v>
      </c>
      <c r="Z214" s="9" t="str">
        <f>[2]หน้าผ้า!AO223</f>
        <v>WSWT2025850</v>
      </c>
      <c r="AA214" s="8">
        <f>[2]หน้าผ้า!AQ223</f>
        <v>5657.85</v>
      </c>
      <c r="AB214" s="8">
        <f>[2]หน้าผ้า!AR223</f>
        <v>0</v>
      </c>
      <c r="AC214" s="8">
        <f>[2]หน้าผ้า!AS223</f>
        <v>5657.85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45989</v>
      </c>
      <c r="AK214" s="3">
        <f>[2]หน้าผ้า!DQ223</f>
        <v>0</v>
      </c>
      <c r="AL214" s="3">
        <f>[2]หน้าผ้า!DR223</f>
        <v>45980</v>
      </c>
      <c r="AM214" s="3">
        <f>[2]หน้าผ้า!DS223</f>
        <v>45987</v>
      </c>
      <c r="AN214" s="3">
        <f>[2]หน้าผ้า!DT223</f>
        <v>45988</v>
      </c>
      <c r="AO214" s="3">
        <f>[2]หน้าผ้า!DU223</f>
        <v>45988</v>
      </c>
      <c r="AP214" s="3">
        <f>[2]หน้าผ้า!DP223</f>
        <v>45984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WRWT25850/WRWT25800</v>
      </c>
      <c r="BD214" s="56">
        <f>[2]หน้าผ้า!CA223</f>
        <v>445.71285000000012</v>
      </c>
    </row>
    <row r="215" spans="1:56" ht="27.75" customHeight="1" x14ac:dyDescent="0.45">
      <c r="A215" s="3">
        <f>[2]หน้าผ้า!C224</f>
        <v>45916</v>
      </c>
      <c r="B215" s="14" t="str">
        <f>[2]หน้าผ้า!B224</f>
        <v>MK68-001118</v>
      </c>
      <c r="C215" s="9" t="str">
        <f>[2]หน้าผ้า!E224</f>
        <v>บจก.ซันฟีด</v>
      </c>
      <c r="D215" s="13" t="str">
        <f>[2]หน้าผ้า!F224</f>
        <v>915 พี</v>
      </c>
      <c r="E215" s="9">
        <f>[2]หน้าผ้า!G224</f>
        <v>20</v>
      </c>
      <c r="F215" s="9">
        <f>[2]หน้าผ้า!H224</f>
        <v>39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84</v>
      </c>
      <c r="J215" s="9" t="str">
        <f>[2]หน้าผ้า!M224</f>
        <v>+</v>
      </c>
      <c r="K215" s="9">
        <f>[2]หน้าผ้า!N224</f>
        <v>0</v>
      </c>
      <c r="L215" s="9" t="str">
        <f>[2]หน้าผ้า!R224</f>
        <v>ไม่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45989</v>
      </c>
      <c r="U215" s="11">
        <f>[2]หน้าผ้า!AA224</f>
        <v>5000</v>
      </c>
      <c r="V215" s="10">
        <f>[2]หน้าผ้า!AJ224</f>
        <v>0</v>
      </c>
      <c r="W215" s="10">
        <f>[2]หน้าผ้า!AL224</f>
        <v>5000</v>
      </c>
      <c r="X215" s="10">
        <f>[2]หน้าผ้า!AM224</f>
        <v>0</v>
      </c>
      <c r="Y215" s="10">
        <f>[2]หน้าผ้า!AN224</f>
        <v>5250</v>
      </c>
      <c r="Z215" s="9" t="str">
        <f>[2]หน้าผ้า!AO224</f>
        <v>WSWT2025850</v>
      </c>
      <c r="AA215" s="8">
        <f>[2]หน้าผ้า!AQ224</f>
        <v>5657.85</v>
      </c>
      <c r="AB215" s="8">
        <f>[2]หน้าผ้า!AR224</f>
        <v>0</v>
      </c>
      <c r="AC215" s="8">
        <f>[2]หน้าผ้า!AS224</f>
        <v>5657.85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45989</v>
      </c>
      <c r="AK215" s="3">
        <f>[2]หน้าผ้า!DQ224</f>
        <v>0</v>
      </c>
      <c r="AL215" s="3">
        <f>[2]หน้าผ้า!DR224</f>
        <v>45980</v>
      </c>
      <c r="AM215" s="3">
        <f>[2]หน้าผ้า!DS224</f>
        <v>45987</v>
      </c>
      <c r="AN215" s="3">
        <f>[2]หน้าผ้า!DT224</f>
        <v>45988</v>
      </c>
      <c r="AO215" s="3">
        <f>[2]หน้าผ้า!DU224</f>
        <v>45988</v>
      </c>
      <c r="AP215" s="3">
        <f>[2]หน้าผ้า!DP224</f>
        <v>45984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WRWT25850/WRWT25800</v>
      </c>
      <c r="BD215" s="56">
        <f>[2]หน้าผ้า!CA224</f>
        <v>445.71285000000012</v>
      </c>
    </row>
    <row r="216" spans="1:56" ht="27.75" customHeight="1" x14ac:dyDescent="0.45">
      <c r="A216" s="3">
        <f>[2]หน้าผ้า!C225</f>
        <v>45916</v>
      </c>
      <c r="B216" s="14" t="str">
        <f>[2]หน้าผ้า!B225</f>
        <v>MK68-001118</v>
      </c>
      <c r="C216" s="9" t="str">
        <f>[2]หน้าผ้า!E225</f>
        <v>บจก.ซันฟีด</v>
      </c>
      <c r="D216" s="13">
        <f>[2]หน้าผ้า!F225</f>
        <v>331</v>
      </c>
      <c r="E216" s="9">
        <f>[2]หน้าผ้า!G225</f>
        <v>20</v>
      </c>
      <c r="F216" s="9">
        <f>[2]หน้าผ้า!H225</f>
        <v>39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84</v>
      </c>
      <c r="J216" s="9" t="str">
        <f>[2]หน้าผ้า!M225</f>
        <v>+</v>
      </c>
      <c r="K216" s="9">
        <f>[2]หน้าผ้า!N225</f>
        <v>0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45989</v>
      </c>
      <c r="U216" s="11">
        <f>[2]หน้าผ้า!AA225</f>
        <v>2500</v>
      </c>
      <c r="V216" s="10">
        <f>[2]หน้าผ้า!AJ225</f>
        <v>0</v>
      </c>
      <c r="W216" s="10">
        <f>[2]หน้าผ้า!AL225</f>
        <v>2500</v>
      </c>
      <c r="X216" s="10">
        <f>[2]หน้าผ้า!AM225</f>
        <v>0</v>
      </c>
      <c r="Y216" s="10">
        <f>[2]หน้าผ้า!AN225</f>
        <v>2625</v>
      </c>
      <c r="Z216" s="9" t="str">
        <f>[2]หน้าผ้า!AO225</f>
        <v>WSWT2025850</v>
      </c>
      <c r="AA216" s="8">
        <f>[2]หน้าผ้า!AQ225</f>
        <v>2828.9250000000002</v>
      </c>
      <c r="AB216" s="8">
        <f>[2]หน้าผ้า!AR225</f>
        <v>0</v>
      </c>
      <c r="AC216" s="8">
        <f>[2]หน้าผ้า!AS225</f>
        <v>2828.9250000000002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รอแบบ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45989</v>
      </c>
      <c r="AK216" s="3">
        <f>[2]หน้าผ้า!DQ225</f>
        <v>0</v>
      </c>
      <c r="AL216" s="3">
        <f>[2]หน้าผ้า!DR225</f>
        <v>45980</v>
      </c>
      <c r="AM216" s="3">
        <f>[2]หน้าผ้า!DS225</f>
        <v>45987</v>
      </c>
      <c r="AN216" s="3">
        <f>[2]หน้าผ้า!DT225</f>
        <v>45988</v>
      </c>
      <c r="AO216" s="3">
        <f>[2]หน้าผ้า!DU225</f>
        <v>45988</v>
      </c>
      <c r="AP216" s="3">
        <f>[2]หน้าผ้า!DP225</f>
        <v>45984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222.85642500000006</v>
      </c>
    </row>
    <row r="217" spans="1:56" ht="27.75" customHeight="1" x14ac:dyDescent="0.45">
      <c r="A217" s="3">
        <f>[2]หน้าผ้า!C226</f>
        <v>45916</v>
      </c>
      <c r="B217" s="14" t="str">
        <f>[2]หน้าผ้า!B226</f>
        <v>MK68-001118</v>
      </c>
      <c r="C217" s="9" t="str">
        <f>[2]หน้าผ้า!E226</f>
        <v>บจก.ซันฟีด</v>
      </c>
      <c r="D217" s="13" t="str">
        <f>[2]หน้าผ้า!F226</f>
        <v>954 แอล</v>
      </c>
      <c r="E217" s="9">
        <f>[2]หน้าผ้า!G226</f>
        <v>20</v>
      </c>
      <c r="F217" s="9">
        <f>[2]หน้าผ้า!H226</f>
        <v>39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84</v>
      </c>
      <c r="J217" s="9" t="str">
        <f>[2]หน้าผ้า!M226</f>
        <v>+</v>
      </c>
      <c r="K217" s="9">
        <f>[2]หน้าผ้า!N226</f>
        <v>0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 xml:space="preserve">300กระสอบแบนเต็มใบ </v>
      </c>
      <c r="T217" s="12">
        <f>[2]หน้าผ้า!X226</f>
        <v>45989</v>
      </c>
      <c r="U217" s="11">
        <f>[2]หน้าผ้า!AA226</f>
        <v>2500</v>
      </c>
      <c r="V217" s="10">
        <f>[2]หน้าผ้า!AJ226</f>
        <v>2500</v>
      </c>
      <c r="W217" s="10">
        <f>[2]หน้าผ้า!AL226</f>
        <v>0</v>
      </c>
      <c r="X217" s="10">
        <f>[2]หน้าผ้า!AM226</f>
        <v>2535</v>
      </c>
      <c r="Y217" s="10">
        <f>[2]หน้าผ้า!AN226</f>
        <v>0</v>
      </c>
      <c r="Z217" s="9" t="str">
        <f>[2]หน้าผ้า!AO226</f>
        <v>WSWT2025850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45989</v>
      </c>
      <c r="AK217" s="3">
        <f>[2]หน้าผ้า!DQ226</f>
        <v>0</v>
      </c>
      <c r="AL217" s="3">
        <f>[2]หน้าผ้า!DR226</f>
        <v>45980</v>
      </c>
      <c r="AM217" s="3">
        <f>[2]หน้าผ้า!DS226</f>
        <v>45987</v>
      </c>
      <c r="AN217" s="3">
        <f>[2]หน้าผ้า!DT226</f>
        <v>45988</v>
      </c>
      <c r="AO217" s="3">
        <f>[2]หน้าผ้า!DU226</f>
        <v>45988</v>
      </c>
      <c r="AP217" s="3">
        <f>[2]หน้าผ้า!DP226</f>
        <v>45984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45916</v>
      </c>
      <c r="B218" s="14" t="str">
        <f>[2]หน้าผ้า!B227</f>
        <v>MK68-001118</v>
      </c>
      <c r="C218" s="9" t="str">
        <f>[2]หน้าผ้า!E227</f>
        <v>บจก.ซันฟีด</v>
      </c>
      <c r="D218" s="13" t="str">
        <f>[2]หน้าผ้า!F227</f>
        <v>953 เอส</v>
      </c>
      <c r="E218" s="9">
        <f>[2]หน้าผ้า!G227</f>
        <v>20</v>
      </c>
      <c r="F218" s="9">
        <f>[2]หน้าผ้า!H227</f>
        <v>39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84</v>
      </c>
      <c r="J218" s="9" t="str">
        <f>[2]หน้าผ้า!M227</f>
        <v>+</v>
      </c>
      <c r="K218" s="9">
        <f>[2]หน้าผ้า!N227</f>
        <v>0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45989</v>
      </c>
      <c r="U218" s="11">
        <f>[2]หน้าผ้า!AA227</f>
        <v>2500</v>
      </c>
      <c r="V218" s="10">
        <f>[2]หน้าผ้า!AJ227</f>
        <v>0</v>
      </c>
      <c r="W218" s="10">
        <f>[2]หน้าผ้า!AL227</f>
        <v>2500</v>
      </c>
      <c r="X218" s="10">
        <f>[2]หน้าผ้า!AM227</f>
        <v>0</v>
      </c>
      <c r="Y218" s="10">
        <f>[2]หน้าผ้า!AN227</f>
        <v>2625</v>
      </c>
      <c r="Z218" s="9" t="str">
        <f>[2]หน้าผ้า!AO227</f>
        <v>WSWT2025850</v>
      </c>
      <c r="AA218" s="8">
        <f>[2]หน้าผ้า!AQ227</f>
        <v>2828.9250000000002</v>
      </c>
      <c r="AB218" s="8">
        <f>[2]หน้าผ้า!AR227</f>
        <v>0</v>
      </c>
      <c r="AC218" s="8">
        <f>[2]หน้าผ้า!AS227</f>
        <v>2828.9250000000002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45989</v>
      </c>
      <c r="AK218" s="3">
        <f>[2]หน้าผ้า!DQ227</f>
        <v>0</v>
      </c>
      <c r="AL218" s="3">
        <f>[2]หน้าผ้า!DR227</f>
        <v>45980</v>
      </c>
      <c r="AM218" s="3">
        <f>[2]หน้าผ้า!DS227</f>
        <v>45987</v>
      </c>
      <c r="AN218" s="3">
        <f>[2]หน้าผ้า!DT227</f>
        <v>45988</v>
      </c>
      <c r="AO218" s="3">
        <f>[2]หน้าผ้า!DU227</f>
        <v>45988</v>
      </c>
      <c r="AP218" s="3">
        <f>[2]หน้าผ้า!DP227</f>
        <v>45984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WRWT25850/WRWT25800</v>
      </c>
      <c r="BD218" s="56">
        <f>[2]หน้าผ้า!CA227</f>
        <v>222.85642500000006</v>
      </c>
    </row>
    <row r="219" spans="1:56" ht="27.75" customHeight="1" x14ac:dyDescent="0.45">
      <c r="A219" s="3" t="str">
        <f>[2]หน้าผ้า!C228</f>
        <v>ประมาณการ</v>
      </c>
      <c r="B219" s="14" t="str">
        <f>[2]หน้าผ้า!B228</f>
        <v>ประมาณการ</v>
      </c>
      <c r="C219" s="9" t="str">
        <f>[2]หน้าผ้า!E228</f>
        <v>บจก.ซันฟีด</v>
      </c>
      <c r="D219" s="13" t="str">
        <f>[2]หน้าผ้า!F228</f>
        <v>รอแบบ</v>
      </c>
      <c r="E219" s="9">
        <f>[2]หน้าผ้า!G228</f>
        <v>20</v>
      </c>
      <c r="F219" s="9">
        <f>[2]หน้าผ้า!H228</f>
        <v>39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84</v>
      </c>
      <c r="J219" s="9" t="str">
        <f>[2]หน้าผ้า!M228</f>
        <v>+</v>
      </c>
      <c r="K219" s="9">
        <f>[2]หน้าผ้า!N228</f>
        <v>0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 t="str">
        <f>[2]หน้าผ้า!X228</f>
        <v>รอแจ้ง</v>
      </c>
      <c r="U219" s="11">
        <f>[2]หน้าผ้า!AA228</f>
        <v>1267500</v>
      </c>
      <c r="V219" s="10">
        <f>[2]หน้าผ้า!AJ228</f>
        <v>0</v>
      </c>
      <c r="W219" s="10">
        <f>[2]หน้าผ้า!AL228</f>
        <v>1267500</v>
      </c>
      <c r="X219" s="10">
        <f>[2]หน้าผ้า!AM228</f>
        <v>0</v>
      </c>
      <c r="Y219" s="10">
        <f>[2]หน้าผ้า!AN228</f>
        <v>1330875</v>
      </c>
      <c r="Z219" s="9" t="str">
        <f>[2]หน้าผ้า!AO228</f>
        <v>WSWT2025850</v>
      </c>
      <c r="AA219" s="8">
        <f>[2]หน้าผ้า!AQ228</f>
        <v>1434264.9750000001</v>
      </c>
      <c r="AB219" s="8">
        <f>[2]หน้าผ้า!AR228</f>
        <v>0</v>
      </c>
      <c r="AC219" s="8">
        <f>[2]หน้าผ้า!AS228</f>
        <v>1434264.9750000001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 t="str">
        <f>[2]หน้าผ้า!DN228</f>
        <v>รอแจ้ง</v>
      </c>
      <c r="AK219" s="3">
        <f>[2]หน้าผ้า!DQ228</f>
        <v>0</v>
      </c>
      <c r="AL219" s="3" t="e">
        <f>[2]หน้าผ้า!DR228</f>
        <v>#VALUE!</v>
      </c>
      <c r="AM219" s="3" t="e">
        <f>[2]หน้าผ้า!DS228</f>
        <v>#VALUE!</v>
      </c>
      <c r="AN219" s="3" t="e">
        <f>[2]หน้าผ้า!DT228</f>
        <v>#VALUE!</v>
      </c>
      <c r="AO219" s="3" t="e">
        <f>[2]หน้าผ้า!DU228</f>
        <v>#VALUE!</v>
      </c>
      <c r="AP219" s="3" t="e">
        <f>[2]หน้าผ้า!DP228</f>
        <v>#VALUE!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>รอART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WRWT25850/WRWT25800</v>
      </c>
      <c r="BD219" s="56">
        <f>[2]หน้าผ้า!CA228</f>
        <v>112988.20747500002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20</v>
      </c>
      <c r="F220" s="9">
        <f>[2]หน้าผ้า!H229</f>
        <v>38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82</v>
      </c>
      <c r="J220" s="9" t="str">
        <f>[2]หน้าผ้า!M229</f>
        <v>+</v>
      </c>
      <c r="K220" s="9">
        <f>[2]หน้าผ้า!N229</f>
        <v>2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WSWT2025850</v>
      </c>
      <c r="AA220" s="8">
        <f>[2]หน้าผ้า!AQ229</f>
        <v>1726563.8971955001</v>
      </c>
      <c r="AB220" s="8">
        <f>[2]หน้าผ้า!AR229</f>
        <v>28098.187195500002</v>
      </c>
      <c r="AC220" s="8">
        <f>[2]หน้าผ้า!AS229</f>
        <v>1698465.7100000002</v>
      </c>
      <c r="AD220" s="8">
        <f>[2]หน้าผ้า!AT229</f>
        <v>0</v>
      </c>
      <c r="AE220" s="8">
        <f>[2]หน้าผ้า!AU229</f>
        <v>0</v>
      </c>
      <c r="AF220" s="8" t="str">
        <f>[2]หน้าผ้า!AI229</f>
        <v>ระบุในSD</v>
      </c>
      <c r="AG220" s="1" t="str">
        <f>[3]หน้าผ้า!DC232</f>
        <v>รอแบบ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WRWT200850/WRWT25800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37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82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WSWT2021750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WRWT200750/WRWT21750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45951</v>
      </c>
      <c r="B222" s="14" t="str">
        <f>[2]หน้าผ้า!B231</f>
        <v>MK68-001260</v>
      </c>
      <c r="C222" s="9" t="str">
        <f>[2]หน้าผ้า!E231</f>
        <v>บจก.อินเทคค์ โกลบอล</v>
      </c>
      <c r="D222" s="13" t="str">
        <f>[2]หน้าผ้า!F231</f>
        <v>เพอเฟคค์ 664HP</v>
      </c>
      <c r="E222" s="9">
        <f>[2]หน้าผ้า!G231</f>
        <v>20</v>
      </c>
      <c r="F222" s="9">
        <f>[2]หน้าผ้า!H231</f>
        <v>36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78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จับจีบ4"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มัด80 ใช้สายรัด</v>
      </c>
      <c r="T222" s="12">
        <f>[2]หน้าผ้า!X231</f>
        <v>45967</v>
      </c>
      <c r="U222" s="11">
        <f>[2]หน้าผ้า!AA231</f>
        <v>18160</v>
      </c>
      <c r="V222" s="10">
        <f>[2]หน้าผ้า!AJ231</f>
        <v>18160</v>
      </c>
      <c r="W222" s="10">
        <f>[2]หน้าผ้า!AL231</f>
        <v>0</v>
      </c>
      <c r="X222" s="10">
        <f>[2]หน้าผ้า!AM231</f>
        <v>97591</v>
      </c>
      <c r="Y222" s="10">
        <f>[2]หน้าผ้า!AN231</f>
        <v>0</v>
      </c>
      <c r="Z222" s="9" t="str">
        <f>[2]หน้าผ้า!AO231</f>
        <v>WSWT2025800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ห้ามขาด-ห้ามเกิน</v>
      </c>
      <c r="AG222" s="1" t="str">
        <f>[3]หน้าผ้า!DC234</f>
        <v>พร้อมส่ง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45967</v>
      </c>
      <c r="AK222" s="3">
        <f>[2]หน้าผ้า!DQ231</f>
        <v>0</v>
      </c>
      <c r="AL222" s="3">
        <f>[2]หน้าผ้า!DR231</f>
        <v>45958</v>
      </c>
      <c r="AM222" s="3">
        <f>[2]หน้าผ้า!DS231</f>
        <v>45965</v>
      </c>
      <c r="AN222" s="3">
        <f>[2]หน้าผ้า!DT231</f>
        <v>45966</v>
      </c>
      <c r="AO222" s="3">
        <f>[2]หน้าผ้า!DU231</f>
        <v>45966</v>
      </c>
      <c r="AP222" s="3">
        <f>[2]หน้าผ้า!DP231</f>
        <v>45962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 t="str">
        <f>[2]หน้าผ้า!AG231</f>
        <v>3/11  30000  10/11  20000   17/11  20000   24/11  20000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0</v>
      </c>
    </row>
    <row r="223" spans="1:56" ht="27.75" customHeight="1" x14ac:dyDescent="0.45">
      <c r="A223" s="3" t="str">
        <f>[2]หน้าผ้า!C232</f>
        <v>ประมาณการ</v>
      </c>
      <c r="B223" s="14" t="str">
        <f>[2]หน้าผ้า!B232</f>
        <v>ประมาณการ</v>
      </c>
      <c r="C223" s="9" t="str">
        <f>[2]หน้าผ้า!E232</f>
        <v>บจก.อินเทคค์ โกลบอล</v>
      </c>
      <c r="D223" s="13" t="str">
        <f>[2]หน้าผ้า!F232</f>
        <v>รอแบบ</v>
      </c>
      <c r="E223" s="9">
        <f>[2]หน้าผ้า!G232</f>
        <v>20</v>
      </c>
      <c r="F223" s="9">
        <f>[2]หน้าผ้า!H232</f>
        <v>36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78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จับจีบ4"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มัด80 ใช้สายรัด</v>
      </c>
      <c r="T223" s="12" t="str">
        <f>[2]หน้าผ้า!X232</f>
        <v>รอแจ้ง</v>
      </c>
      <c r="U223" s="11">
        <f>[2]หน้าผ้า!AA232</f>
        <v>290000</v>
      </c>
      <c r="V223" s="10">
        <f>[2]หน้าผ้า!AJ232</f>
        <v>0</v>
      </c>
      <c r="W223" s="10">
        <f>[2]หน้าผ้า!AL232</f>
        <v>290000</v>
      </c>
      <c r="X223" s="10">
        <f>[2]หน้าผ้า!AM232</f>
        <v>0</v>
      </c>
      <c r="Y223" s="10">
        <f>[2]หน้าผ้า!AN232</f>
        <v>304500</v>
      </c>
      <c r="Z223" s="9" t="str">
        <f>[2]หน้าผ้า!AO232</f>
        <v>WSWT2025800</v>
      </c>
      <c r="AA223" s="8">
        <f>[2]หน้าผ้า!AQ232</f>
        <v>303847.5</v>
      </c>
      <c r="AB223" s="8">
        <f>[2]หน้าผ้า!AR232</f>
        <v>18955</v>
      </c>
      <c r="AC223" s="8">
        <f>[2]หน้าผ้า!AS232</f>
        <v>284892.5</v>
      </c>
      <c r="AD223" s="8">
        <f>[2]หน้าผ้า!AT232</f>
        <v>0</v>
      </c>
      <c r="AE223" s="8">
        <f>[2]หน้าผ้า!AU232</f>
        <v>0</v>
      </c>
      <c r="AF223" s="8" t="str">
        <f>[2]หน้าผ้า!AI232</f>
        <v>ห้ามขาด-ห้ามเกิน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 t="str">
        <f>[2]หน้าผ้า!DN232</f>
        <v>รอแจ้ง</v>
      </c>
      <c r="AK223" s="3">
        <f>[2]หน้าผ้า!DQ232</f>
        <v>0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21778.448888888888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37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WSWT2025800</v>
      </c>
      <c r="AA224" s="8">
        <f>[2]หน้าผ้า!AQ233</f>
        <v>303847.5</v>
      </c>
      <c r="AB224" s="8">
        <f>[2]หน้าผ้า!AR233</f>
        <v>18955</v>
      </c>
      <c r="AC224" s="8">
        <f>[2]หน้าผ้า!AS233</f>
        <v>284892.5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98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WSWT2021950UV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 t="str">
        <f>[2]หน้าผ้า!DM234</f>
        <v>Lead time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WRWT200950/WRWT21950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34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95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WSWT2021900UV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WRWT200900/WRWT21900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WSWT2021750UV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WRWT200750/WRWT21750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WSWT2021800UV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WRWT200800/WRWT21800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20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70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WSWT2025700(1)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WRWT200800/WRWT25650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20</v>
      </c>
      <c r="F230" s="9">
        <f>[2]หน้าผ้า!H239</f>
        <v>34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85</v>
      </c>
      <c r="J230" s="9" t="str">
        <f>[2]หน้าผ้า!M239</f>
        <v>±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WSWT2021850UV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ผ้าขาว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WRWT200850/WRWT21850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20</v>
      </c>
      <c r="F231" s="9">
        <f>[2]หน้าผ้า!H240</f>
        <v>34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WSWT2021750UV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ยังไม่ได้พิมพ์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WRWT200750/WRWT21750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21</v>
      </c>
      <c r="F232" s="9">
        <f>[2]หน้าผ้า!H241</f>
        <v>39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78</v>
      </c>
      <c r="J232" s="9" t="str">
        <f>[2]หน้าผ้า!M241</f>
        <v>±</v>
      </c>
      <c r="K232" s="9">
        <f>[2]หน้าผ้า!N241</f>
        <v>3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WSWT2125700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พร้อมส่ง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WRWT210800/WRWT25650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45966</v>
      </c>
      <c r="B233" s="14" t="str">
        <f>[2]หน้าผ้า!B242</f>
        <v>ใบรับคำสั่งซื้อ</v>
      </c>
      <c r="C233" s="9" t="str">
        <f>[2]หน้าผ้า!E242</f>
        <v>บจก.หนองบัวฟีดมิลล์</v>
      </c>
      <c r="D233" s="13" t="str">
        <f>[2]หน้าผ้า!F242</f>
        <v>ไม่พิมพ์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68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ไม่</v>
      </c>
      <c r="M233" s="10">
        <f>[2]หน้าผ้า!T242</f>
        <v>22</v>
      </c>
      <c r="N233" s="9">
        <f>[2]หน้าผ้า!U242</f>
        <v>41</v>
      </c>
      <c r="O233" s="9">
        <f>[2]หน้าผ้า!V242</f>
        <v>40</v>
      </c>
      <c r="P233" s="10">
        <f>[2]หน้าผ้า!AB242</f>
        <v>224.75700080767996</v>
      </c>
      <c r="Q233" s="10">
        <f>[2]หน้าผ้า!AC242</f>
        <v>0</v>
      </c>
      <c r="R233" s="10">
        <f>[2]หน้าผ้า!AD242</f>
        <v>224.75700080767996</v>
      </c>
      <c r="S233" s="9" t="str">
        <f>[2]หน้าผ้า!Z242</f>
        <v>500กระสอบ</v>
      </c>
      <c r="T233" s="12">
        <f>[2]หน้าผ้า!X242</f>
        <v>45972</v>
      </c>
      <c r="U233" s="11">
        <f>[2]หน้าผ้า!AA242</f>
        <v>15000</v>
      </c>
      <c r="V233" s="10">
        <f>[2]หน้าผ้า!AJ242</f>
        <v>4900</v>
      </c>
      <c r="W233" s="10">
        <f>[2]หน้าผ้า!AL242</f>
        <v>10100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WSWT2125650</v>
      </c>
      <c r="AA233" s="8">
        <f>[2]หน้าผ้า!AQ242</f>
        <v>11146.662999999999</v>
      </c>
      <c r="AB233" s="8">
        <f>[2]หน้าผ้า!AR242</f>
        <v>11146.662999999999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พร้อมส่ง</v>
      </c>
      <c r="AH233" s="1" t="str">
        <f>[2]หน้าผ้า!DL242</f>
        <v>P13</v>
      </c>
      <c r="AI233" s="1">
        <f>[2]หน้าผ้า!DM242</f>
        <v>2</v>
      </c>
      <c r="AJ233" s="3">
        <f>[2]หน้าผ้า!DN242</f>
        <v>45972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45970</v>
      </c>
      <c r="AP233" s="3">
        <f>[2]หน้าผ้า!DP242</f>
        <v>45967</v>
      </c>
      <c r="AQ233" s="3">
        <f>[2]หน้าผ้า!DW242</f>
        <v>45971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WRWT25650/WRWT25650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45964</v>
      </c>
      <c r="B234" s="14" t="str">
        <f>[2]หน้าผ้า!B243</f>
        <v>MK68-001325</v>
      </c>
      <c r="C234" s="9" t="str">
        <f>[2]หน้าผ้า!E243</f>
        <v>บจก.เอเชี่ยนเคมิคัล</v>
      </c>
      <c r="D234" s="13" t="str">
        <f>[2]หน้าผ้า!F243</f>
        <v xml:space="preserve">ไม่พิมพ์ </v>
      </c>
      <c r="E234" s="9">
        <f>[2]หน้าผ้า!G243</f>
        <v>21</v>
      </c>
      <c r="F234" s="9">
        <f>[2]หน้าผ้า!H243</f>
        <v>31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60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ไม่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มัด100</v>
      </c>
      <c r="T234" s="12">
        <f>[2]หน้าผ้า!X243</f>
        <v>45972</v>
      </c>
      <c r="U234" s="11">
        <f>[2]หน้าผ้า!AA243</f>
        <v>5000</v>
      </c>
      <c r="V234" s="10">
        <f>[2]หน้าผ้า!AJ243</f>
        <v>0</v>
      </c>
      <c r="W234" s="10">
        <f>[2]หน้าผ้า!AL243</f>
        <v>5000</v>
      </c>
      <c r="X234" s="10">
        <f>[2]หน้าผ้า!AM243</f>
        <v>0</v>
      </c>
      <c r="Y234" s="10">
        <f>[2]หน้าผ้า!AN243</f>
        <v>5250</v>
      </c>
      <c r="Z234" s="9" t="str">
        <f>[2]หน้าผ้า!AO243</f>
        <v>WSWT2125650</v>
      </c>
      <c r="AA234" s="8">
        <f>[2]หน้าผ้า!AQ243</f>
        <v>4540.25</v>
      </c>
      <c r="AB234" s="8">
        <f>[2]หน้าผ้า!AR243</f>
        <v>2554</v>
      </c>
      <c r="AC234" s="8">
        <f>[2]หน้าผ้า!AS243</f>
        <v>1986.25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พร้อมส่ง</v>
      </c>
      <c r="AH234" s="1" t="str">
        <f>[2]หน้าผ้า!DL243</f>
        <v>P3</v>
      </c>
      <c r="AI234" s="1">
        <f>[2]หน้าผ้า!DM243</f>
        <v>1</v>
      </c>
      <c r="AJ234" s="3">
        <f>[2]หน้าผ้า!DN243</f>
        <v>45972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45971</v>
      </c>
      <c r="AP234" s="3">
        <f>[2]หน้าผ้า!DP243</f>
        <v>45967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ตัด</v>
      </c>
      <c r="AX234" s="2">
        <f>[2]หน้าผ้า!ED243</f>
        <v>0</v>
      </c>
      <c r="AY234" s="2" t="str">
        <f>[2]หน้าผ้า!AG243</f>
        <v>เย็น10-11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WRWT25650/WRWT25650</v>
      </c>
      <c r="BD234" s="56">
        <f>[2]หน้าผ้า!CA243</f>
        <v>135.56156249999998</v>
      </c>
    </row>
    <row r="235" spans="1:56" ht="27.75" customHeight="1" x14ac:dyDescent="0.45">
      <c r="A235" s="3" t="str">
        <f>[2]หน้าผ้า!C244</f>
        <v xml:space="preserve"> 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67</v>
      </c>
      <c r="J235" s="9" t="str">
        <f>[2]หน้าผ้า!M244</f>
        <v>±</v>
      </c>
      <c r="K235" s="9">
        <f>[2]หน้าผ้า!N244</f>
        <v>5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WSWT2125650</v>
      </c>
      <c r="AA235" s="8">
        <f>[2]หน้าผ้า!AQ244</f>
        <v>15686.912999999999</v>
      </c>
      <c r="AB235" s="8">
        <f>[2]หน้าผ้า!AR244</f>
        <v>13700.662999999999</v>
      </c>
      <c r="AC235" s="8">
        <f>[2]หน้าผ้า!AS244</f>
        <v>1986.25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ระบุในSD</v>
      </c>
      <c r="AG235" s="1" t="str">
        <f>[3]หน้าผ้า!DC247</f>
        <v>พร้อมส่ง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WRWT25650/WRWT25650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ขาวแถบใส5</v>
      </c>
      <c r="H236" s="9">
        <f>[2]หน้าผ้า!J245</f>
        <v>0</v>
      </c>
      <c r="I236" s="9">
        <f>[2]หน้าผ้า!L245</f>
        <v>67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WSWTSCL052125650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WRWT25650/WRCL25680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21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83</v>
      </c>
      <c r="J237" s="9" t="str">
        <f>[2]หน้าผ้า!M246</f>
        <v>±</v>
      </c>
      <c r="K237" s="9">
        <f>[2]หน้าผ้า!N246</f>
        <v>5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WSWT2125800</v>
      </c>
      <c r="AA237" s="8" t="e">
        <f>[2]หน้าผ้า!AQ246</f>
        <v>#REF!</v>
      </c>
      <c r="AB237" s="8" t="e">
        <f>[2]หน้าผ้า!AR246</f>
        <v>#REF!</v>
      </c>
      <c r="AC237" s="8" t="e">
        <f>[2]หน้าผ้า!AS246</f>
        <v>#REF!</v>
      </c>
      <c r="AD237" s="8" t="e">
        <f>[2]หน้าผ้า!AT246</f>
        <v>#REF!</v>
      </c>
      <c r="AE237" s="8" t="e">
        <f>[2]หน้าผ้า!AU246</f>
        <v>#REF!</v>
      </c>
      <c r="AF237" s="8" t="str">
        <f>[2]หน้าผ้า!AI246</f>
        <v>ระบุในSD</v>
      </c>
      <c r="AG237" s="1" t="str">
        <f>[3]หน้าผ้า!DC249</f>
        <v>รอตัด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WRWT210800/WRWT25800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45953</v>
      </c>
      <c r="B238" s="14" t="str">
        <f>[2]หน้าผ้า!B247</f>
        <v>MK68-001280</v>
      </c>
      <c r="C238" s="9" t="str">
        <f>[2]หน้าผ้า!E247</f>
        <v>คุณนพวินทร์ รัตนเศรษฐ์เมธา</v>
      </c>
      <c r="D238" s="13" t="str">
        <f>[2]หน้าผ้า!F247</f>
        <v>ลุงนัย ฟาร์ม 104</v>
      </c>
      <c r="E238" s="9">
        <f>[2]หน้าผ้า!G247</f>
        <v>21</v>
      </c>
      <c r="F238" s="9">
        <f>[2]หน้าผ้า!H247</f>
        <v>37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</v>
      </c>
      <c r="T238" s="12">
        <f>[2]หน้าผ้า!X247</f>
        <v>45967</v>
      </c>
      <c r="U238" s="11">
        <f>[2]หน้าผ้า!AA247</f>
        <v>5000</v>
      </c>
      <c r="V238" s="10">
        <f>[2]หน้าผ้า!AJ247</f>
        <v>5000</v>
      </c>
      <c r="W238" s="10">
        <f>[2]หน้าผ้า!AL247</f>
        <v>0</v>
      </c>
      <c r="X238" s="10">
        <f>[2]หน้าผ้า!AM247</f>
        <v>5400</v>
      </c>
      <c r="Y238" s="10">
        <f>[2]หน้าผ้า!AN247</f>
        <v>0</v>
      </c>
      <c r="Z238" s="9" t="str">
        <f>[2]หน้าผ้า!AO247</f>
        <v>WSWT2121670SM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45967</v>
      </c>
      <c r="AK238" s="3">
        <f>[2]หน้าผ้า!DQ247</f>
        <v>45963</v>
      </c>
      <c r="AL238" s="3">
        <f>[2]หน้าผ้า!DR247</f>
        <v>45957</v>
      </c>
      <c r="AM238" s="3">
        <f>[2]หน้าผ้า!DS247</f>
        <v>45964</v>
      </c>
      <c r="AN238" s="3">
        <f>[2]หน้าผ้า!DT247</f>
        <v>45965</v>
      </c>
      <c r="AO238" s="3">
        <f>[2]หน้าผ้า!DU247</f>
        <v>45965</v>
      </c>
      <c r="AP238" s="3">
        <f>[2]หน้าผ้า!DP247</f>
        <v>45962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45962</v>
      </c>
      <c r="B239" s="14" t="str">
        <f>[2]หน้าผ้า!B248</f>
        <v>MK68-001320</v>
      </c>
      <c r="C239" s="9" t="str">
        <f>[2]หน้าผ้า!E248</f>
        <v>บจก.เอพีเอ็ม อะโกร</v>
      </c>
      <c r="D239" s="13" t="str">
        <f>[2]หน้าผ้า!F248</f>
        <v>ฟีล กู๊ด 8031</v>
      </c>
      <c r="E239" s="9">
        <f>[2]หน้าผ้า!G248</f>
        <v>21</v>
      </c>
      <c r="F239" s="9">
        <f>[2]หน้าผ้า!H248</f>
        <v>38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102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จับจีบ</v>
      </c>
      <c r="M239" s="10">
        <f>[2]หน้าผ้า!T248</f>
        <v>22</v>
      </c>
      <c r="N239" s="9">
        <f>[2]หน้าผ้า!U248</f>
        <v>40</v>
      </c>
      <c r="O239" s="9">
        <f>[2]หน้าผ้า!V248</f>
        <v>60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</v>
      </c>
      <c r="T239" s="12">
        <f>[2]หน้าผ้า!X248</f>
        <v>45968</v>
      </c>
      <c r="U239" s="11">
        <f>[2]หน้าผ้า!AA248</f>
        <v>3000</v>
      </c>
      <c r="V239" s="10">
        <f>[2]หน้าผ้า!AJ248</f>
        <v>3000</v>
      </c>
      <c r="W239" s="10">
        <f>[2]หน้าผ้า!AL248</f>
        <v>0</v>
      </c>
      <c r="X239" s="10">
        <f>[2]หน้าผ้า!AM248</f>
        <v>3100</v>
      </c>
      <c r="Y239" s="10">
        <f>[2]หน้าผ้า!AN248</f>
        <v>0</v>
      </c>
      <c r="Z239" s="9" t="str">
        <f>[2]หน้าผ้า!AO248</f>
        <v>WSWT2121670SM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>
        <f>[2]หน้าผ้า!DN248</f>
        <v>45968</v>
      </c>
      <c r="AK239" s="3">
        <f>[2]หน้าผ้า!DQ248</f>
        <v>45964</v>
      </c>
      <c r="AL239" s="3">
        <f>[2]หน้าผ้า!DR248</f>
        <v>45958</v>
      </c>
      <c r="AM239" s="3">
        <f>[2]หน้าผ้า!DS248</f>
        <v>45965</v>
      </c>
      <c r="AN239" s="3">
        <f>[2]หน้าผ้า!DT248</f>
        <v>45966</v>
      </c>
      <c r="AO239" s="3">
        <f>[2]หน้าผ้า!DU248</f>
        <v>45966</v>
      </c>
      <c r="AP239" s="3">
        <f>[2]หน้าผ้า!DP248</f>
        <v>45963</v>
      </c>
      <c r="AQ239" s="3">
        <f>[2]หน้าผ้า!DW248</f>
        <v>45967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45962</v>
      </c>
      <c r="B240" s="14" t="str">
        <f>[2]หน้าผ้า!B249</f>
        <v>MK68-001322</v>
      </c>
      <c r="C240" s="9" t="str">
        <f>[2]หน้าผ้า!E249</f>
        <v>บจก.เอพีเอ็ม อะโกร</v>
      </c>
      <c r="D240" s="13" t="str">
        <f>[2]หน้าผ้า!F249</f>
        <v>ฟีล กู๊ด 8131</v>
      </c>
      <c r="E240" s="9">
        <f>[2]หน้าผ้า!G249</f>
        <v>21</v>
      </c>
      <c r="F240" s="9">
        <f>[2]หน้าผ้า!H249</f>
        <v>38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102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จับจีบ</v>
      </c>
      <c r="M240" s="10">
        <f>[2]หน้าผ้า!T249</f>
        <v>22</v>
      </c>
      <c r="N240" s="9">
        <f>[2]หน้าผ้า!U249</f>
        <v>40</v>
      </c>
      <c r="O240" s="9">
        <f>[2]หน้าผ้า!V249</f>
        <v>60</v>
      </c>
      <c r="P240" s="10">
        <f>[2]หน้าผ้า!AB249</f>
        <v>39.078734745600002</v>
      </c>
      <c r="Q240" s="10">
        <f>[2]หน้าผ้า!AC249</f>
        <v>0</v>
      </c>
      <c r="R240" s="10">
        <f>[2]หน้าผ้า!AD249</f>
        <v>39.078734745600002</v>
      </c>
      <c r="S240" s="9" t="str">
        <f>[2]หน้าผ้า!Z249</f>
        <v>500กระสอบแบน</v>
      </c>
      <c r="T240" s="12">
        <f>[2]หน้าผ้า!X249</f>
        <v>45968</v>
      </c>
      <c r="U240" s="11">
        <f>[2]หน้าผ้า!AA249</f>
        <v>3000</v>
      </c>
      <c r="V240" s="10">
        <f>[2]หน้าผ้า!AJ249</f>
        <v>1800</v>
      </c>
      <c r="W240" s="10">
        <f>[2]หน้าผ้า!AL249</f>
        <v>1200</v>
      </c>
      <c r="X240" s="10">
        <f>[2]หน้าผ้า!AM249</f>
        <v>3200</v>
      </c>
      <c r="Y240" s="10">
        <f>[2]หน้าผ้า!AN249</f>
        <v>0</v>
      </c>
      <c r="Z240" s="9" t="str">
        <f>[2]หน้าผ้า!AO249</f>
        <v>WSWT2121670SM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>
        <f>[2]หน้าผ้า!DN249</f>
        <v>45968</v>
      </c>
      <c r="AK240" s="3">
        <f>[2]หน้าผ้า!DQ249</f>
        <v>45964</v>
      </c>
      <c r="AL240" s="3">
        <f>[2]หน้าผ้า!DR249</f>
        <v>45958</v>
      </c>
      <c r="AM240" s="3">
        <f>[2]หน้าผ้า!DS249</f>
        <v>45965</v>
      </c>
      <c r="AN240" s="3">
        <f>[2]หน้าผ้า!DT249</f>
        <v>45966</v>
      </c>
      <c r="AO240" s="3">
        <f>[2]หน้าผ้า!DU249</f>
        <v>45966</v>
      </c>
      <c r="AP240" s="3">
        <f>[2]หน้าผ้า!DP249</f>
        <v>45963</v>
      </c>
      <c r="AQ240" s="3">
        <f>[2]หน้าผ้า!DW249</f>
        <v>45967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45953</v>
      </c>
      <c r="B241" s="14" t="str">
        <f>[2]หน้าผ้า!B250</f>
        <v>MK68-001278</v>
      </c>
      <c r="C241" s="9" t="str">
        <f>[2]หน้าผ้า!E250</f>
        <v>บจก.วีซีเอฟ</v>
      </c>
      <c r="D241" s="13" t="str">
        <f>[2]หน้าผ้า!F250</f>
        <v>JET 333</v>
      </c>
      <c r="E241" s="9">
        <f>[2]หน้าผ้า!G250</f>
        <v>21</v>
      </c>
      <c r="F241" s="9">
        <f>[2]หน้าผ้า!H250</f>
        <v>37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</v>
      </c>
      <c r="T241" s="12">
        <f>[2]หน้าผ้า!X250</f>
        <v>45972</v>
      </c>
      <c r="U241" s="11">
        <f>[2]หน้าผ้า!AA250</f>
        <v>30000</v>
      </c>
      <c r="V241" s="10">
        <f>[2]หน้าผ้า!AJ250</f>
        <v>0</v>
      </c>
      <c r="W241" s="10">
        <f>[2]หน้าผ้า!AL250</f>
        <v>30000</v>
      </c>
      <c r="X241" s="10">
        <f>[2]หน้าผ้า!AM250</f>
        <v>0</v>
      </c>
      <c r="Y241" s="10">
        <f>[2]หน้าผ้า!AN250</f>
        <v>31500</v>
      </c>
      <c r="Z241" s="9" t="str">
        <f>[2]หน้าผ้า!AO250</f>
        <v>WSWT2121670SM</v>
      </c>
      <c r="AA241" s="8">
        <f>[2]หน้าผ้า!AQ250</f>
        <v>32270.700000000004</v>
      </c>
      <c r="AB241" s="8">
        <f>[2]หน้าผ้า!AR250</f>
        <v>32270.700000000004</v>
      </c>
      <c r="AC241" s="8">
        <f>[2]หน้าผ้า!AS250</f>
        <v>0</v>
      </c>
      <c r="AD241" s="8">
        <f>[2]หน้าผ้า!AT250</f>
        <v>32270.700000000004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45972</v>
      </c>
      <c r="AK241" s="3">
        <f>[2]หน้าผ้า!DQ250</f>
        <v>45968</v>
      </c>
      <c r="AL241" s="3">
        <f>[2]หน้าผ้า!DR250</f>
        <v>45962</v>
      </c>
      <c r="AM241" s="3">
        <f>[2]หน้าผ้า!DS250</f>
        <v>45969</v>
      </c>
      <c r="AN241" s="3">
        <f>[2]หน้าผ้า!DT250</f>
        <v>45970</v>
      </c>
      <c r="AO241" s="3">
        <f>[2]หน้าผ้า!DU250</f>
        <v>45970</v>
      </c>
      <c r="AP241" s="3">
        <f>[2]หน้าผ้า!DP250</f>
        <v>45967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45953</v>
      </c>
      <c r="B242" s="14" t="str">
        <f>[2]หน้าผ้า!B251</f>
        <v>MK68-001274</v>
      </c>
      <c r="C242" s="9" t="str">
        <f>[2]หน้าผ้า!E251</f>
        <v>บจก.วีซีเอฟ</v>
      </c>
      <c r="D242" s="13" t="str">
        <f>[2]หน้าผ้า!F251</f>
        <v>SPEED PLUS 222ลาว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ไม่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</v>
      </c>
      <c r="T242" s="12">
        <f>[2]หน้าผ้า!X251</f>
        <v>45976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WSWT2121670SM</v>
      </c>
      <c r="AA242" s="8">
        <f>[2]หน้าผ้า!AQ251</f>
        <v>5378.4500000000007</v>
      </c>
      <c r="AB242" s="8">
        <f>[2]หน้าผ้า!AR251</f>
        <v>5378.4500000000007</v>
      </c>
      <c r="AC242" s="8">
        <f>[2]หน้าผ้า!AS251</f>
        <v>0</v>
      </c>
      <c r="AD242" s="8">
        <f>[2]หน้าผ้า!AT251</f>
        <v>5378.4500000000007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45976</v>
      </c>
      <c r="AK242" s="3">
        <f>[2]หน้าผ้า!DQ251</f>
        <v>45972</v>
      </c>
      <c r="AL242" s="3">
        <f>[2]หน้าผ้า!DR251</f>
        <v>45966</v>
      </c>
      <c r="AM242" s="3">
        <f>[2]หน้าผ้า!DS251</f>
        <v>45973</v>
      </c>
      <c r="AN242" s="3">
        <f>[2]หน้าผ้า!DT251</f>
        <v>45974</v>
      </c>
      <c r="AO242" s="3">
        <f>[2]หน้าผ้า!DU251</f>
        <v>45974</v>
      </c>
      <c r="AP242" s="3">
        <f>[2]หน้าผ้า!DP251</f>
        <v>45971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45953</v>
      </c>
      <c r="B243" s="14" t="str">
        <f>[2]หน้าผ้า!B252</f>
        <v>MK68-001274</v>
      </c>
      <c r="C243" s="9" t="str">
        <f>[2]หน้าผ้า!E252</f>
        <v>บจก.วีซีเอฟ</v>
      </c>
      <c r="D243" s="13" t="str">
        <f>[2]หน้าผ้า!F252</f>
        <v>SPEED PLUS 333ลาว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ไม่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</v>
      </c>
      <c r="T243" s="12">
        <f>[2]หน้าผ้า!X252</f>
        <v>45976</v>
      </c>
      <c r="U243" s="11">
        <f>[2]หน้าผ้า!AA252</f>
        <v>5000</v>
      </c>
      <c r="V243" s="10">
        <f>[2]หน้าผ้า!AJ252</f>
        <v>0</v>
      </c>
      <c r="W243" s="10">
        <f>[2]หน้าผ้า!AL252</f>
        <v>5000</v>
      </c>
      <c r="X243" s="10">
        <f>[2]หน้าผ้า!AM252</f>
        <v>0</v>
      </c>
      <c r="Y243" s="10">
        <f>[2]หน้าผ้า!AN252</f>
        <v>5250</v>
      </c>
      <c r="Z243" s="9" t="str">
        <f>[2]หน้าผ้า!AO252</f>
        <v>WSWT2121670SM</v>
      </c>
      <c r="AA243" s="8">
        <f>[2]หน้าผ้า!AQ252</f>
        <v>5378.4500000000007</v>
      </c>
      <c r="AB243" s="8">
        <f>[2]หน้าผ้า!AR252</f>
        <v>5378.4500000000007</v>
      </c>
      <c r="AC243" s="8">
        <f>[2]หน้าผ้า!AS252</f>
        <v>0</v>
      </c>
      <c r="AD243" s="8">
        <f>[2]หน้าผ้า!AT252</f>
        <v>5378.4500000000007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รอตัด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45976</v>
      </c>
      <c r="AK243" s="3">
        <f>[2]หน้าผ้า!DQ252</f>
        <v>45972</v>
      </c>
      <c r="AL243" s="3">
        <f>[2]หน้าผ้า!DR252</f>
        <v>45966</v>
      </c>
      <c r="AM243" s="3">
        <f>[2]หน้าผ้า!DS252</f>
        <v>45973</v>
      </c>
      <c r="AN243" s="3">
        <f>[2]หน้าผ้า!DT252</f>
        <v>45974</v>
      </c>
      <c r="AO243" s="3">
        <f>[2]หน้าผ้า!DU252</f>
        <v>45974</v>
      </c>
      <c r="AP243" s="3">
        <f>[2]หน้าผ้า!DP252</f>
        <v>45971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45953</v>
      </c>
      <c r="B244" s="14" t="str">
        <f>[2]หน้าผ้า!B253</f>
        <v>MK68-001278</v>
      </c>
      <c r="C244" s="9" t="str">
        <f>[2]หน้าผ้า!E253</f>
        <v>บจก.วีซีเอฟ</v>
      </c>
      <c r="D244" s="13" t="str">
        <f>[2]หน้าผ้า!F253</f>
        <v>JET 002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ไม่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>
        <f>[2]หน้าผ้า!X253</f>
        <v>45980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WSWT2121670SM</v>
      </c>
      <c r="AA244" s="8">
        <f>[2]หน้าผ้า!AQ253</f>
        <v>5378.4500000000007</v>
      </c>
      <c r="AB244" s="8">
        <f>[2]หน้าผ้า!AR253</f>
        <v>5378.4500000000007</v>
      </c>
      <c r="AC244" s="8">
        <f>[2]หน้าผ้า!AS253</f>
        <v>0</v>
      </c>
      <c r="AD244" s="8">
        <f>[2]หน้าผ้า!AT253</f>
        <v>5378.4500000000007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45980</v>
      </c>
      <c r="AK244" s="3">
        <f>[2]หน้าผ้า!DQ253</f>
        <v>45976</v>
      </c>
      <c r="AL244" s="3">
        <f>[2]หน้าผ้า!DR253</f>
        <v>45970</v>
      </c>
      <c r="AM244" s="3">
        <f>[2]หน้าผ้า!DS253</f>
        <v>45977</v>
      </c>
      <c r="AN244" s="3">
        <f>[2]หน้าผ้า!DT253</f>
        <v>45978</v>
      </c>
      <c r="AO244" s="3">
        <f>[2]หน้าผ้า!DU253</f>
        <v>45978</v>
      </c>
      <c r="AP244" s="3">
        <f>[2]หน้าผ้า!DP253</f>
        <v>45975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45953</v>
      </c>
      <c r="B245" s="14" t="str">
        <f>[2]หน้าผ้า!B254</f>
        <v>MK68-001275</v>
      </c>
      <c r="C245" s="9" t="str">
        <f>[2]หน้าผ้า!E254</f>
        <v>บจก.วีซีเอฟ</v>
      </c>
      <c r="D245" s="13" t="str">
        <f>[2]หน้าผ้า!F254</f>
        <v>JET 405โปรตีน 18%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45980</v>
      </c>
      <c r="U245" s="11">
        <f>[2]หน้าผ้า!AA254</f>
        <v>10000</v>
      </c>
      <c r="V245" s="10">
        <f>[2]หน้าผ้า!AJ254</f>
        <v>0</v>
      </c>
      <c r="W245" s="10">
        <f>[2]หน้าผ้า!AL254</f>
        <v>10000</v>
      </c>
      <c r="X245" s="10">
        <f>[2]หน้าผ้า!AM254</f>
        <v>0</v>
      </c>
      <c r="Y245" s="10">
        <f>[2]หน้าผ้า!AN254</f>
        <v>10500</v>
      </c>
      <c r="Z245" s="9" t="str">
        <f>[2]หน้าผ้า!AO254</f>
        <v>WSWT2121670SM</v>
      </c>
      <c r="AA245" s="8">
        <f>[2]หน้าผ้า!AQ254</f>
        <v>10756.900000000001</v>
      </c>
      <c r="AB245" s="8">
        <f>[2]หน้าผ้า!AR254</f>
        <v>10756.900000000001</v>
      </c>
      <c r="AC245" s="8">
        <f>[2]หน้าผ้า!AS254</f>
        <v>0</v>
      </c>
      <c r="AD245" s="8">
        <f>[2]หน้าผ้า!AT254</f>
        <v>10756.900000000001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45980</v>
      </c>
      <c r="AK245" s="3">
        <f>[2]หน้าผ้า!DQ254</f>
        <v>45976</v>
      </c>
      <c r="AL245" s="3">
        <f>[2]หน้าผ้า!DR254</f>
        <v>45970</v>
      </c>
      <c r="AM245" s="3">
        <f>[2]หน้าผ้า!DS254</f>
        <v>45977</v>
      </c>
      <c r="AN245" s="3">
        <f>[2]หน้าผ้า!DT254</f>
        <v>45978</v>
      </c>
      <c r="AO245" s="3">
        <f>[2]หน้าผ้า!DU254</f>
        <v>45978</v>
      </c>
      <c r="AP245" s="3">
        <f>[2]หน้าผ้า!DP254</f>
        <v>45975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45953</v>
      </c>
      <c r="B246" s="14" t="str">
        <f>[2]หน้าผ้า!B255</f>
        <v>MK68-001275</v>
      </c>
      <c r="C246" s="9" t="str">
        <f>[2]หน้าผ้า!E255</f>
        <v>บจก.วีซีเอฟ</v>
      </c>
      <c r="D246" s="13" t="str">
        <f>[2]หน้าผ้า!F255</f>
        <v>R FEED 405A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45980</v>
      </c>
      <c r="U246" s="11">
        <f>[2]หน้าผ้า!AA255</f>
        <v>10000</v>
      </c>
      <c r="V246" s="10">
        <f>[2]หน้าผ้า!AJ255</f>
        <v>3900</v>
      </c>
      <c r="W246" s="10">
        <f>[2]หน้าผ้า!AL255</f>
        <v>6100</v>
      </c>
      <c r="X246" s="10">
        <f>[2]หน้าผ้า!AM255</f>
        <v>10065</v>
      </c>
      <c r="Y246" s="10">
        <f>[2]หน้าผ้า!AN255</f>
        <v>0</v>
      </c>
      <c r="Z246" s="9" t="str">
        <f>[2]หน้าผ้า!AO255</f>
        <v>WSWT2121670SM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45980</v>
      </c>
      <c r="AK246" s="3">
        <f>[2]หน้าผ้า!DQ255</f>
        <v>45976</v>
      </c>
      <c r="AL246" s="3">
        <f>[2]หน้าผ้า!DR255</f>
        <v>45970</v>
      </c>
      <c r="AM246" s="3">
        <f>[2]หน้าผ้า!DS255</f>
        <v>45977</v>
      </c>
      <c r="AN246" s="3">
        <f>[2]หน้าผ้า!DT255</f>
        <v>45978</v>
      </c>
      <c r="AO246" s="3">
        <f>[2]หน้าผ้า!DU255</f>
        <v>45978</v>
      </c>
      <c r="AP246" s="3">
        <f>[2]หน้าผ้า!DP255</f>
        <v>45975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45958</v>
      </c>
      <c r="B247" s="14" t="str">
        <f>[2]หน้าผ้า!B256</f>
        <v>MK68-001294</v>
      </c>
      <c r="C247" s="9" t="str">
        <f>[2]หน้าผ้า!E256</f>
        <v>บจก.เอสพีเอ็ม อาหารสัตว์</v>
      </c>
      <c r="D247" s="13" t="str">
        <f>[2]หน้าผ้า!F256</f>
        <v>มาซู ฟีดพี040</v>
      </c>
      <c r="E247" s="9">
        <f>[2]หน้าผ้า!G256</f>
        <v>21</v>
      </c>
      <c r="F247" s="9">
        <f>[2]หน้าผ้า!H256</f>
        <v>38</v>
      </c>
      <c r="G247" s="9" t="str">
        <f>[2]หน้าผ้า!I256</f>
        <v>ขาว</v>
      </c>
      <c r="H247" s="9" t="str">
        <f>[2]หน้าผ้า!J256</f>
        <v>ด้าน</v>
      </c>
      <c r="I247" s="9">
        <f>[2]หน้าผ้า!L256</f>
        <v>102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22</v>
      </c>
      <c r="N247" s="9">
        <f>[2]หน้าผ้า!U256</f>
        <v>40</v>
      </c>
      <c r="O247" s="9">
        <f>[2]หน้าผ้า!V256</f>
        <v>60</v>
      </c>
      <c r="P247" s="10">
        <f>[2]หน้าผ้า!AB256</f>
        <v>97.696836863999991</v>
      </c>
      <c r="Q247" s="10">
        <f>[2]หน้าผ้า!AC256</f>
        <v>0</v>
      </c>
      <c r="R247" s="10">
        <f>[2]หน้าผ้า!AD256</f>
        <v>97.696836863999991</v>
      </c>
      <c r="S247" s="9" t="str">
        <f>[2]หน้าผ้า!Z256</f>
        <v>500กระสอบแบน</v>
      </c>
      <c r="T247" s="12">
        <f>[2]หน้าผ้า!X256</f>
        <v>45990</v>
      </c>
      <c r="U247" s="11">
        <f>[2]หน้าผ้า!AA256</f>
        <v>3000</v>
      </c>
      <c r="V247" s="10">
        <f>[2]หน้าผ้า!AJ256</f>
        <v>0</v>
      </c>
      <c r="W247" s="10">
        <f>[2]หน้าผ้า!AL256</f>
        <v>3000</v>
      </c>
      <c r="X247" s="10">
        <f>[2]หน้าผ้า!AM256</f>
        <v>0</v>
      </c>
      <c r="Y247" s="10">
        <f>[2]หน้าผ้า!AN256</f>
        <v>3150</v>
      </c>
      <c r="Z247" s="9" t="str">
        <f>[2]หน้าผ้า!AO256</f>
        <v>WSWT2121670SM</v>
      </c>
      <c r="AA247" s="8">
        <f>[2]หน้าผ้า!AQ256</f>
        <v>3310.89</v>
      </c>
      <c r="AB247" s="8">
        <f>[2]หน้าผ้า!AR256</f>
        <v>3310.89</v>
      </c>
      <c r="AC247" s="8">
        <f>[2]หน้าผ้า!AS256</f>
        <v>0</v>
      </c>
      <c r="AD247" s="8">
        <f>[2]หน้าผ้า!AT256</f>
        <v>1905</v>
      </c>
      <c r="AE247" s="8">
        <f>[2]หน้าผ้า!AU256</f>
        <v>1405.8899999999999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45990</v>
      </c>
      <c r="AK247" s="3">
        <f>[2]หน้าผ้า!DQ256</f>
        <v>45986</v>
      </c>
      <c r="AL247" s="3">
        <f>[2]หน้าผ้า!DR256</f>
        <v>45980</v>
      </c>
      <c r="AM247" s="3">
        <f>[2]หน้าผ้า!DS256</f>
        <v>45987</v>
      </c>
      <c r="AN247" s="3">
        <f>[2]หน้าผ้า!DT256</f>
        <v>45988</v>
      </c>
      <c r="AO247" s="3">
        <f>[2]หน้าผ้า!DU256</f>
        <v>45988</v>
      </c>
      <c r="AP247" s="3">
        <f>[2]หน้าผ้า!DP256</f>
        <v>45985</v>
      </c>
      <c r="AQ247" s="3">
        <f>[2]หน้าผ้า!DW256</f>
        <v>45989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 t="str">
        <f>[2]หน้าผ้า!B257</f>
        <v>ใบรับคำสั่งซื้อ</v>
      </c>
      <c r="C248" s="9" t="str">
        <f>[2]หน้าผ้า!E257</f>
        <v>บจก.หนองบัวฟีดมิลล์</v>
      </c>
      <c r="D248" s="13" t="str">
        <f>[2]หน้าผ้า!F257</f>
        <v>นิค 101S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บิด</v>
      </c>
      <c r="M248" s="10">
        <f>[2]หน้าผ้า!T257</f>
        <v>22</v>
      </c>
      <c r="N248" s="9">
        <f>[2]หน้าผ้า!U257</f>
        <v>40</v>
      </c>
      <c r="O248" s="9">
        <f>[2]หน้าผ้า!V257</f>
        <v>40</v>
      </c>
      <c r="P248" s="10">
        <f>[2]หน้าผ้า!AB257</f>
        <v>65.13122457599998</v>
      </c>
      <c r="Q248" s="10">
        <f>[2]หน้าผ้า!AC257</f>
        <v>0</v>
      </c>
      <c r="R248" s="10">
        <f>[2]หน้าผ้า!AD257</f>
        <v>65.13122457599998</v>
      </c>
      <c r="S248" s="9" t="str">
        <f>[2]หน้าผ้า!Z257</f>
        <v>500กระสอบ</v>
      </c>
      <c r="T248" s="12">
        <f>[2]หน้าผ้า!X257</f>
        <v>45979</v>
      </c>
      <c r="U248" s="11">
        <f>[2]หน้าผ้า!AA257</f>
        <v>3000</v>
      </c>
      <c r="V248" s="10">
        <f>[2]หน้าผ้า!AJ257</f>
        <v>0</v>
      </c>
      <c r="W248" s="10">
        <f>[2]หน้าผ้า!AL257</f>
        <v>3000</v>
      </c>
      <c r="X248" s="10">
        <f>[2]หน้าผ้า!AM257</f>
        <v>0</v>
      </c>
      <c r="Y248" s="10">
        <f>[2]หน้าผ้า!AN257</f>
        <v>3150</v>
      </c>
      <c r="Z248" s="9" t="str">
        <f>[2]หน้าผ้า!AO257</f>
        <v>WSWT2121670SM</v>
      </c>
      <c r="AA248" s="8">
        <f>[2]หน้าผ้า!AQ257</f>
        <v>3227.07</v>
      </c>
      <c r="AB248" s="8">
        <f>[2]หน้าผ้า!AR257</f>
        <v>3227.07</v>
      </c>
      <c r="AC248" s="8">
        <f>[2]หน้าผ้า!AS257</f>
        <v>0</v>
      </c>
      <c r="AD248" s="8">
        <f>[2]หน้าผ้า!AT257</f>
        <v>3227.07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45979</v>
      </c>
      <c r="AK248" s="3">
        <f>[2]หน้าผ้า!DQ257</f>
        <v>45975</v>
      </c>
      <c r="AL248" s="3">
        <f>[2]หน้าผ้า!DR257</f>
        <v>45969</v>
      </c>
      <c r="AM248" s="3">
        <f>[2]หน้าผ้า!DS257</f>
        <v>45976</v>
      </c>
      <c r="AN248" s="3">
        <f>[2]หน้าผ้า!DT257</f>
        <v>45977</v>
      </c>
      <c r="AO248" s="3">
        <f>[2]หน้าผ้า!DU257</f>
        <v>45977</v>
      </c>
      <c r="AP248" s="3">
        <f>[2]หน้าผ้า!DP257</f>
        <v>45974</v>
      </c>
      <c r="AQ248" s="3">
        <f>[2]หน้าผ้า!DW257</f>
        <v>45978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>รอART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45962</v>
      </c>
      <c r="B249" s="14" t="str">
        <f>[2]หน้าผ้า!B258</f>
        <v>MK68-001315</v>
      </c>
      <c r="C249" s="9" t="str">
        <f>[2]หน้าผ้า!E258</f>
        <v>บจก.หนองบัวฟีดมิลล์</v>
      </c>
      <c r="D249" s="13" t="str">
        <f>[2]หน้าผ้า!F258</f>
        <v>ยูนิคอร์นฟีช 101-102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>
        <f>[2]หน้าผ้า!T258</f>
        <v>22</v>
      </c>
      <c r="N249" s="9">
        <f>[2]หน้าผ้า!U258</f>
        <v>40</v>
      </c>
      <c r="O249" s="9">
        <f>[2]หน้าผ้า!V258</f>
        <v>40</v>
      </c>
      <c r="P249" s="10">
        <f>[2]หน้าผ้า!AB258</f>
        <v>108.55204095999999</v>
      </c>
      <c r="Q249" s="10">
        <f>[2]หน้าผ้า!AC258</f>
        <v>0</v>
      </c>
      <c r="R249" s="10">
        <f>[2]หน้าผ้า!AD258</f>
        <v>108.55204095999999</v>
      </c>
      <c r="S249" s="9" t="str">
        <f>[2]หน้าผ้า!Z258</f>
        <v>500กระสอบ</v>
      </c>
      <c r="T249" s="12">
        <f>[2]หน้าผ้า!X258</f>
        <v>45979</v>
      </c>
      <c r="U249" s="11">
        <f>[2]หน้าผ้า!AA258</f>
        <v>5000</v>
      </c>
      <c r="V249" s="10">
        <f>[2]หน้าผ้า!AJ258</f>
        <v>0</v>
      </c>
      <c r="W249" s="10">
        <f>[2]หน้าผ้า!AL258</f>
        <v>5000</v>
      </c>
      <c r="X249" s="10">
        <f>[2]หน้าผ้า!AM258</f>
        <v>0</v>
      </c>
      <c r="Y249" s="10">
        <f>[2]หน้าผ้า!AN258</f>
        <v>5250</v>
      </c>
      <c r="Z249" s="9" t="str">
        <f>[2]หน้าผ้า!AO258</f>
        <v>WSWT2121670SM</v>
      </c>
      <c r="AA249" s="8">
        <f>[2]หน้าผ้า!AQ258</f>
        <v>5378.4500000000007</v>
      </c>
      <c r="AB249" s="8">
        <f>[2]หน้าผ้า!AR258</f>
        <v>5378.4500000000007</v>
      </c>
      <c r="AC249" s="8">
        <f>[2]หน้าผ้า!AS258</f>
        <v>0</v>
      </c>
      <c r="AD249" s="8">
        <f>[2]หน้าผ้า!AT258</f>
        <v>5378.4500000000007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พร้อมส่ง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45979</v>
      </c>
      <c r="AK249" s="3">
        <f>[2]หน้าผ้า!DQ258</f>
        <v>45975</v>
      </c>
      <c r="AL249" s="3">
        <f>[2]หน้าผ้า!DR258</f>
        <v>45969</v>
      </c>
      <c r="AM249" s="3">
        <f>[2]หน้าผ้า!DS258</f>
        <v>45976</v>
      </c>
      <c r="AN249" s="3">
        <f>[2]หน้าผ้า!DT258</f>
        <v>45977</v>
      </c>
      <c r="AO249" s="3">
        <f>[2]หน้าผ้า!DU258</f>
        <v>45977</v>
      </c>
      <c r="AP249" s="3">
        <f>[2]หน้าผ้า!DP258</f>
        <v>45974</v>
      </c>
      <c r="AQ249" s="3">
        <f>[2]หน้าผ้า!DW258</f>
        <v>45978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>รอART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45965</v>
      </c>
      <c r="B250" s="14" t="str">
        <f>[2]หน้าผ้า!B259</f>
        <v>ใบรับคำสั่งซื้อ</v>
      </c>
      <c r="C250" s="9" t="str">
        <f>[2]หน้าผ้า!E259</f>
        <v>บจก.หนองบัวฟีดมิลล์</v>
      </c>
      <c r="D250" s="13" t="str">
        <f>[2]หน้าผ้า!F259</f>
        <v>ยูนิคอร์นฟีช 202</v>
      </c>
      <c r="E250" s="9">
        <f>[2]หน้าผ้า!G259</f>
        <v>21</v>
      </c>
      <c r="F250" s="9">
        <f>[2]หน้าผ้า!H259</f>
        <v>37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>
        <f>[2]หน้าผ้า!T259</f>
        <v>22</v>
      </c>
      <c r="N250" s="9">
        <f>[2]หน้าผ้า!U259</f>
        <v>40</v>
      </c>
      <c r="O250" s="9">
        <f>[2]หน้าผ้า!V259</f>
        <v>40</v>
      </c>
      <c r="P250" s="10">
        <f>[2]หน้าผ้า!AB259</f>
        <v>217.10408191999997</v>
      </c>
      <c r="Q250" s="10">
        <f>[2]หน้าผ้า!AC259</f>
        <v>0</v>
      </c>
      <c r="R250" s="10">
        <f>[2]หน้าผ้า!AD259</f>
        <v>217.10408191999997</v>
      </c>
      <c r="S250" s="9" t="str">
        <f>[2]หน้าผ้า!Z259</f>
        <v>500กระสอบ</v>
      </c>
      <c r="T250" s="12">
        <f>[2]หน้าผ้า!X259</f>
        <v>45981</v>
      </c>
      <c r="U250" s="11">
        <f>[2]หน้าผ้า!AA259</f>
        <v>10000</v>
      </c>
      <c r="V250" s="10">
        <f>[2]หน้าผ้า!AJ259</f>
        <v>0</v>
      </c>
      <c r="W250" s="10">
        <f>[2]หน้าผ้า!AL259</f>
        <v>10000</v>
      </c>
      <c r="X250" s="10">
        <f>[2]หน้าผ้า!AM259</f>
        <v>0</v>
      </c>
      <c r="Y250" s="10">
        <f>[2]หน้าผ้า!AN259</f>
        <v>10500</v>
      </c>
      <c r="Z250" s="9" t="str">
        <f>[2]หน้าผ้า!AO259</f>
        <v>WSWT2121670SM</v>
      </c>
      <c r="AA250" s="8">
        <f>[2]หน้าผ้า!AQ259</f>
        <v>10756.900000000001</v>
      </c>
      <c r="AB250" s="8">
        <f>[2]หน้าผ้า!AR259</f>
        <v>10756.900000000001</v>
      </c>
      <c r="AC250" s="8">
        <f>[2]หน้าผ้า!AS259</f>
        <v>0</v>
      </c>
      <c r="AD250" s="8">
        <f>[2]หน้าผ้า!AT259</f>
        <v>10756.900000000001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45981</v>
      </c>
      <c r="AK250" s="3">
        <f>[2]หน้าผ้า!DQ259</f>
        <v>45977</v>
      </c>
      <c r="AL250" s="3">
        <f>[2]หน้าผ้า!DR259</f>
        <v>45971</v>
      </c>
      <c r="AM250" s="3">
        <f>[2]หน้าผ้า!DS259</f>
        <v>45978</v>
      </c>
      <c r="AN250" s="3">
        <f>[2]หน้าผ้า!DT259</f>
        <v>45979</v>
      </c>
      <c r="AO250" s="3">
        <f>[2]หน้าผ้า!DU259</f>
        <v>45979</v>
      </c>
      <c r="AP250" s="3">
        <f>[2]หน้าผ้า!DP259</f>
        <v>45976</v>
      </c>
      <c r="AQ250" s="3">
        <f>[2]หน้าผ้า!DW259</f>
        <v>45980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>รอART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45962</v>
      </c>
      <c r="B251" s="14" t="str">
        <f>[2]หน้าผ้า!B260</f>
        <v>MK68-001314</v>
      </c>
      <c r="C251" s="9" t="str">
        <f>[2]หน้าผ้า!E260</f>
        <v>บจก.หนองบัวฟีดมิลล์</v>
      </c>
      <c r="D251" s="13" t="str">
        <f>[2]หน้าผ้า!F260</f>
        <v>โอดิน 103M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22</v>
      </c>
      <c r="N251" s="9">
        <f>[2]หน้าผ้า!U260</f>
        <v>40</v>
      </c>
      <c r="O251" s="9">
        <f>[2]หน้าผ้า!V260</f>
        <v>40</v>
      </c>
      <c r="P251" s="10">
        <f>[2]หน้าผ้า!AB260</f>
        <v>108.55204095999999</v>
      </c>
      <c r="Q251" s="10">
        <f>[2]หน้าผ้า!AC260</f>
        <v>0</v>
      </c>
      <c r="R251" s="10">
        <f>[2]หน้าผ้า!AD260</f>
        <v>108.55204095999999</v>
      </c>
      <c r="S251" s="9" t="str">
        <f>[2]หน้าผ้า!Z260</f>
        <v>500กระสอบ</v>
      </c>
      <c r="T251" s="12">
        <f>[2]หน้าผ้า!X260</f>
        <v>45979</v>
      </c>
      <c r="U251" s="11">
        <f>[2]หน้าผ้า!AA260</f>
        <v>5000</v>
      </c>
      <c r="V251" s="10">
        <f>[2]หน้าผ้า!AJ260</f>
        <v>0</v>
      </c>
      <c r="W251" s="10">
        <f>[2]หน้าผ้า!AL260</f>
        <v>5000</v>
      </c>
      <c r="X251" s="10">
        <f>[2]หน้าผ้า!AM260</f>
        <v>0</v>
      </c>
      <c r="Y251" s="10">
        <f>[2]หน้าผ้า!AN260</f>
        <v>5250</v>
      </c>
      <c r="Z251" s="9" t="str">
        <f>[2]หน้าผ้า!AO260</f>
        <v>WSWT2121670SM</v>
      </c>
      <c r="AA251" s="8">
        <f>[2]หน้าผ้า!AQ260</f>
        <v>5378.4500000000007</v>
      </c>
      <c r="AB251" s="8">
        <f>[2]หน้าผ้า!AR260</f>
        <v>5378.4500000000007</v>
      </c>
      <c r="AC251" s="8">
        <f>[2]หน้าผ้า!AS260</f>
        <v>0</v>
      </c>
      <c r="AD251" s="8">
        <f>[2]หน้าผ้า!AT260</f>
        <v>5378.4500000000007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รอตัด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45979</v>
      </c>
      <c r="AK251" s="3">
        <f>[2]หน้าผ้า!DQ260</f>
        <v>45975</v>
      </c>
      <c r="AL251" s="3">
        <f>[2]หน้าผ้า!DR260</f>
        <v>45969</v>
      </c>
      <c r="AM251" s="3">
        <f>[2]หน้าผ้า!DS260</f>
        <v>45976</v>
      </c>
      <c r="AN251" s="3">
        <f>[2]หน้าผ้า!DT260</f>
        <v>45977</v>
      </c>
      <c r="AO251" s="3">
        <f>[2]หน้าผ้า!DU260</f>
        <v>45977</v>
      </c>
      <c r="AP251" s="3">
        <f>[2]หน้าผ้า!DP260</f>
        <v>45974</v>
      </c>
      <c r="AQ251" s="3">
        <f>[2]หน้าผ้า!DW260</f>
        <v>45978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>รอART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45962</v>
      </c>
      <c r="B252" s="14" t="str">
        <f>[2]หน้าผ้า!B261</f>
        <v>MK68-001312</v>
      </c>
      <c r="C252" s="9" t="str">
        <f>[2]หน้าผ้า!E261</f>
        <v>บจก.แอมโก้เวท</v>
      </c>
      <c r="D252" s="13" t="str">
        <f>[2]หน้าผ้า!F261</f>
        <v>วีโว่ 200</v>
      </c>
      <c r="E252" s="9">
        <f>[2]หน้าผ้า!G261</f>
        <v>21</v>
      </c>
      <c r="F252" s="9">
        <f>[2]หน้าผ้า!H261</f>
        <v>37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500กระสอบแบน</v>
      </c>
      <c r="T252" s="12">
        <f>[2]หน้าผ้า!X261</f>
        <v>45973</v>
      </c>
      <c r="U252" s="11">
        <f>[2]หน้าผ้า!AA261</f>
        <v>10000</v>
      </c>
      <c r="V252" s="10">
        <f>[2]หน้าผ้า!AJ261</f>
        <v>10000</v>
      </c>
      <c r="W252" s="10">
        <f>[2]หน้าผ้า!AL261</f>
        <v>0</v>
      </c>
      <c r="X252" s="10">
        <f>[2]หน้าผ้า!AM261</f>
        <v>10600</v>
      </c>
      <c r="Y252" s="10">
        <f>[2]หน้าผ้า!AN261</f>
        <v>0</v>
      </c>
      <c r="Z252" s="9" t="str">
        <f>[2]หน้าผ้า!AO261</f>
        <v>WSWT2121670SM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45973</v>
      </c>
      <c r="AK252" s="3">
        <f>[2]หน้าผ้า!DQ261</f>
        <v>45969</v>
      </c>
      <c r="AL252" s="3">
        <f>[2]หน้าผ้า!DR261</f>
        <v>45963</v>
      </c>
      <c r="AM252" s="3">
        <f>[2]หน้าผ้า!DS261</f>
        <v>45970</v>
      </c>
      <c r="AN252" s="3">
        <f>[2]หน้าผ้า!DT261</f>
        <v>45971</v>
      </c>
      <c r="AO252" s="3">
        <f>[2]หน้าผ้า!DU261</f>
        <v>45971</v>
      </c>
      <c r="AP252" s="3">
        <f>[2]หน้าผ้า!DP261</f>
        <v>45968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>รอART</v>
      </c>
      <c r="AY252" s="2" t="str">
        <f>[2]หน้าผ้า!AG261</f>
        <v>12/11เย็น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45962</v>
      </c>
      <c r="B253" s="14" t="str">
        <f>[2]หน้าผ้า!B262</f>
        <v>MK68-001312</v>
      </c>
      <c r="C253" s="9" t="str">
        <f>[2]หน้าผ้า!E262</f>
        <v>บจก.แอมโก้เวท</v>
      </c>
      <c r="D253" s="13" t="str">
        <f>[2]หน้าผ้า!F262</f>
        <v>วีโว่ 300</v>
      </c>
      <c r="E253" s="9">
        <f>[2]หน้าผ้า!G262</f>
        <v>21</v>
      </c>
      <c r="F253" s="9">
        <f>[2]หน้าผ้า!H262</f>
        <v>37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500กระสอบแบน</v>
      </c>
      <c r="T253" s="12">
        <f>[2]หน้าผ้า!X262</f>
        <v>45973</v>
      </c>
      <c r="U253" s="11">
        <f>[2]หน้าผ้า!AA262</f>
        <v>10000</v>
      </c>
      <c r="V253" s="10">
        <f>[2]หน้าผ้า!AJ262</f>
        <v>0</v>
      </c>
      <c r="W253" s="10">
        <f>[2]หน้าผ้า!AL262</f>
        <v>10000</v>
      </c>
      <c r="X253" s="10">
        <f>[2]หน้าผ้า!AM262</f>
        <v>0</v>
      </c>
      <c r="Y253" s="10">
        <f>[2]หน้าผ้า!AN262</f>
        <v>10500</v>
      </c>
      <c r="Z253" s="9" t="str">
        <f>[2]หน้าผ้า!AO262</f>
        <v>WSWT2121670SM</v>
      </c>
      <c r="AA253" s="8">
        <f>[2]หน้าผ้า!AQ262</f>
        <v>10756.900000000001</v>
      </c>
      <c r="AB253" s="8">
        <f>[2]หน้าผ้า!AR262</f>
        <v>10756.900000000001</v>
      </c>
      <c r="AC253" s="8">
        <f>[2]หน้าผ้า!AS262</f>
        <v>0</v>
      </c>
      <c r="AD253" s="8">
        <f>[2]หน้าผ้า!AT262</f>
        <v>10756.900000000001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รอตัด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45973</v>
      </c>
      <c r="AK253" s="3">
        <f>[2]หน้าผ้า!DQ262</f>
        <v>45969</v>
      </c>
      <c r="AL253" s="3">
        <f>[2]หน้าผ้า!DR262</f>
        <v>45963</v>
      </c>
      <c r="AM253" s="3">
        <f>[2]หน้าผ้า!DS262</f>
        <v>45970</v>
      </c>
      <c r="AN253" s="3">
        <f>[2]หน้าผ้า!DT262</f>
        <v>45971</v>
      </c>
      <c r="AO253" s="3">
        <f>[2]หน้าผ้า!DU262</f>
        <v>45971</v>
      </c>
      <c r="AP253" s="3">
        <f>[2]หน้าผ้า!DP262</f>
        <v>45968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>รอART</v>
      </c>
      <c r="AY253" s="2" t="str">
        <f>[2]หน้าผ้า!AG262</f>
        <v>12/11เย็น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45962</v>
      </c>
      <c r="B254" s="14" t="str">
        <f>[2]หน้าผ้า!B263</f>
        <v>MK68-001312</v>
      </c>
      <c r="C254" s="9" t="str">
        <f>[2]หน้าผ้า!E263</f>
        <v>บจก.แอมโก้เวท</v>
      </c>
      <c r="D254" s="13" t="str">
        <f>[2]หน้าผ้า!F263</f>
        <v>แดนโกรว30(ส้ม)</v>
      </c>
      <c r="E254" s="9">
        <f>[2]หน้าผ้า!G263</f>
        <v>21</v>
      </c>
      <c r="F254" s="9">
        <f>[2]หน้าผ้า!H263</f>
        <v>37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500กระสอบแบน</v>
      </c>
      <c r="T254" s="12">
        <f>[2]หน้าผ้า!X263</f>
        <v>45973</v>
      </c>
      <c r="U254" s="11">
        <f>[2]หน้าผ้า!AA263</f>
        <v>10000</v>
      </c>
      <c r="V254" s="10">
        <f>[2]หน้าผ้า!AJ263</f>
        <v>0</v>
      </c>
      <c r="W254" s="10">
        <f>[2]หน้าผ้า!AL263</f>
        <v>10000</v>
      </c>
      <c r="X254" s="10">
        <f>[2]หน้าผ้า!AM263</f>
        <v>10500</v>
      </c>
      <c r="Y254" s="10">
        <f>[2]หน้าผ้า!AN263</f>
        <v>0</v>
      </c>
      <c r="Z254" s="9" t="str">
        <f>[2]หน้าผ้า!AO263</f>
        <v>WSWT2121670SM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45973</v>
      </c>
      <c r="AK254" s="3">
        <f>[2]หน้าผ้า!DQ263</f>
        <v>45969</v>
      </c>
      <c r="AL254" s="3">
        <f>[2]หน้าผ้า!DR263</f>
        <v>45963</v>
      </c>
      <c r="AM254" s="3">
        <f>[2]หน้าผ้า!DS263</f>
        <v>45970</v>
      </c>
      <c r="AN254" s="3">
        <f>[2]หน้าผ้า!DT263</f>
        <v>45971</v>
      </c>
      <c r="AO254" s="3">
        <f>[2]หน้าผ้า!DU263</f>
        <v>45971</v>
      </c>
      <c r="AP254" s="3">
        <f>[2]หน้าผ้า!DP263</f>
        <v>45968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>รอART</v>
      </c>
      <c r="AY254" s="2" t="str">
        <f>[2]หน้าผ้า!AG263</f>
        <v>12/11เย็น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45962</v>
      </c>
      <c r="B255" s="14" t="str">
        <f>[2]หน้าผ้า!B264</f>
        <v>MK68-001313</v>
      </c>
      <c r="C255" s="9" t="str">
        <f>[2]หน้าผ้า!E264</f>
        <v>บจก.แอมโก้เวท</v>
      </c>
      <c r="D255" s="13" t="str">
        <f>[2]หน้าผ้า!F264</f>
        <v>แดนโกรว50(เหลือง)</v>
      </c>
      <c r="E255" s="9">
        <f>[2]หน้าผ้า!G264</f>
        <v>21</v>
      </c>
      <c r="F255" s="9">
        <f>[2]หน้าผ้า!H264</f>
        <v>37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100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500กระสอบแบน</v>
      </c>
      <c r="T255" s="12">
        <f>[2]หน้าผ้า!X264</f>
        <v>45973</v>
      </c>
      <c r="U255" s="11">
        <f>[2]หน้าผ้า!AA264</f>
        <v>20000</v>
      </c>
      <c r="V255" s="10">
        <f>[2]หน้าผ้า!AJ264</f>
        <v>0</v>
      </c>
      <c r="W255" s="10">
        <f>[2]หน้าผ้า!AL264</f>
        <v>20000</v>
      </c>
      <c r="X255" s="10">
        <f>[2]หน้าผ้า!AM264</f>
        <v>0</v>
      </c>
      <c r="Y255" s="10">
        <f>[2]หน้าผ้า!AN264</f>
        <v>21000</v>
      </c>
      <c r="Z255" s="9" t="str">
        <f>[2]หน้าผ้า!AO264</f>
        <v>WSWT2121670SM</v>
      </c>
      <c r="AA255" s="8">
        <f>[2]หน้าผ้า!AQ264</f>
        <v>21513.800000000003</v>
      </c>
      <c r="AB255" s="8">
        <f>[2]หน้าผ้า!AR264</f>
        <v>21513.800000000003</v>
      </c>
      <c r="AC255" s="8">
        <f>[2]หน้าผ้า!AS264</f>
        <v>0</v>
      </c>
      <c r="AD255" s="8">
        <f>[2]หน้าผ้า!AT264</f>
        <v>21513.800000000003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P8</v>
      </c>
      <c r="AI255" s="1">
        <f>[2]หน้าผ้า!DM264</f>
        <v>4</v>
      </c>
      <c r="AJ255" s="3">
        <f>[2]หน้าผ้า!DN264</f>
        <v>45973</v>
      </c>
      <c r="AK255" s="3">
        <f>[2]หน้าผ้า!DQ264</f>
        <v>45969</v>
      </c>
      <c r="AL255" s="3">
        <f>[2]หน้าผ้า!DR264</f>
        <v>45963</v>
      </c>
      <c r="AM255" s="3">
        <f>[2]หน้าผ้า!DS264</f>
        <v>45970</v>
      </c>
      <c r="AN255" s="3">
        <f>[2]หน้าผ้า!DT264</f>
        <v>45971</v>
      </c>
      <c r="AO255" s="3">
        <f>[2]หน้าผ้า!DU264</f>
        <v>45971</v>
      </c>
      <c r="AP255" s="3">
        <f>[2]หน้าผ้า!DP264</f>
        <v>45968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>รอART</v>
      </c>
      <c r="AY255" s="2" t="str">
        <f>[2]หน้าผ้า!AG264</f>
        <v>12/11เย็น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45962</v>
      </c>
      <c r="B256" s="14" t="str">
        <f>[2]หน้าผ้า!B265</f>
        <v>MK68-001313</v>
      </c>
      <c r="C256" s="9" t="str">
        <f>[2]หน้าผ้า!E265</f>
        <v>บจก.แอมโก้เวท</v>
      </c>
      <c r="D256" s="13" t="str">
        <f>[2]หน้าผ้า!F265</f>
        <v>แดนโกรวบรีดเดอร์60</v>
      </c>
      <c r="E256" s="9">
        <f>[2]หน้าผ้า!G265</f>
        <v>21</v>
      </c>
      <c r="F256" s="9">
        <f>[2]หน้าผ้า!H265</f>
        <v>37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>500กระสอบแบน</v>
      </c>
      <c r="T256" s="12">
        <f>[2]หน้าผ้า!X265</f>
        <v>45973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5400</v>
      </c>
      <c r="Y256" s="10">
        <f>[2]หน้าผ้า!AN265</f>
        <v>0</v>
      </c>
      <c r="Z256" s="9" t="str">
        <f>[2]หน้าผ้า!AO265</f>
        <v>WSWT2121670SM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>
        <f>[2]หน้าผ้า!DN265</f>
        <v>45973</v>
      </c>
      <c r="AK256" s="3">
        <f>[2]หน้าผ้า!DQ265</f>
        <v>45969</v>
      </c>
      <c r="AL256" s="3">
        <f>[2]หน้าผ้า!DR265</f>
        <v>45963</v>
      </c>
      <c r="AM256" s="3">
        <f>[2]หน้าผ้า!DS265</f>
        <v>45970</v>
      </c>
      <c r="AN256" s="3">
        <f>[2]หน้าผ้า!DT265</f>
        <v>45971</v>
      </c>
      <c r="AO256" s="3">
        <f>[2]หน้าผ้า!DU265</f>
        <v>45971</v>
      </c>
      <c r="AP256" s="3">
        <f>[2]หน้าผ้า!DP265</f>
        <v>45968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>รอART</v>
      </c>
      <c r="AY256" s="2" t="str">
        <f>[2]หน้าผ้า!AG265</f>
        <v>12/11เย็น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45962</v>
      </c>
      <c r="B257" s="14" t="str">
        <f>[2]หน้าผ้า!B266</f>
        <v>MK68-001313</v>
      </c>
      <c r="C257" s="9" t="str">
        <f>[2]หน้าผ้า!E266</f>
        <v>บจก.แอมโก้เวท</v>
      </c>
      <c r="D257" s="13" t="str">
        <f>[2]หน้าผ้า!F266</f>
        <v>แดนโกรวบรีดเดอร์70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100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500กระสอบแบน</v>
      </c>
      <c r="T257" s="12">
        <f>[2]หน้าผ้า!X266</f>
        <v>45973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0</v>
      </c>
      <c r="Y257" s="10">
        <f>[2]หน้าผ้า!AN266</f>
        <v>5250</v>
      </c>
      <c r="Z257" s="9" t="str">
        <f>[2]หน้าผ้า!AO266</f>
        <v>WSWT2121670SM</v>
      </c>
      <c r="AA257" s="8">
        <f>[2]หน้าผ้า!AQ266</f>
        <v>5378.4500000000007</v>
      </c>
      <c r="AB257" s="8">
        <f>[2]หน้าผ้า!AR266</f>
        <v>5378.4500000000007</v>
      </c>
      <c r="AC257" s="8">
        <f>[2]หน้าผ้า!AS266</f>
        <v>0</v>
      </c>
      <c r="AD257" s="8">
        <f>[2]หน้าผ้า!AT266</f>
        <v>5378.4500000000007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P8</v>
      </c>
      <c r="AI257" s="1">
        <f>[2]หน้าผ้า!DM266</f>
        <v>4</v>
      </c>
      <c r="AJ257" s="3">
        <f>[2]หน้าผ้า!DN266</f>
        <v>45973</v>
      </c>
      <c r="AK257" s="3">
        <f>[2]หน้าผ้า!DQ266</f>
        <v>45969</v>
      </c>
      <c r="AL257" s="3">
        <f>[2]หน้าผ้า!DR266</f>
        <v>45963</v>
      </c>
      <c r="AM257" s="3">
        <f>[2]หน้าผ้า!DS266</f>
        <v>45970</v>
      </c>
      <c r="AN257" s="3">
        <f>[2]หน้าผ้า!DT266</f>
        <v>45971</v>
      </c>
      <c r="AO257" s="3">
        <f>[2]หน้าผ้า!DU266</f>
        <v>45971</v>
      </c>
      <c r="AP257" s="3">
        <f>[2]หน้าผ้า!DP266</f>
        <v>45968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>รอART</v>
      </c>
      <c r="AY257" s="2" t="str">
        <f>[2]หน้าผ้า!AG266</f>
        <v>12/11เย็น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45962</v>
      </c>
      <c r="B258" s="14" t="str">
        <f>[2]หน้าผ้า!B267</f>
        <v>MK68-001321</v>
      </c>
      <c r="C258" s="9" t="str">
        <f>[2]หน้าผ้า!E267</f>
        <v>บจก.เอพีเอ็ม อะโกร</v>
      </c>
      <c r="D258" s="13" t="str">
        <f>[2]หน้าผ้า!F267</f>
        <v>ฟีล กู๊ด 892</v>
      </c>
      <c r="E258" s="9">
        <f>[2]หน้าผ้า!G267</f>
        <v>21</v>
      </c>
      <c r="F258" s="9">
        <f>[2]หน้าผ้า!H267</f>
        <v>38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102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บิด</v>
      </c>
      <c r="M258" s="10">
        <f>[2]หน้าผ้า!T267</f>
        <v>22</v>
      </c>
      <c r="N258" s="9">
        <f>[2]หน้าผ้า!U267</f>
        <v>40</v>
      </c>
      <c r="O258" s="9">
        <f>[2]หน้าผ้า!V267</f>
        <v>60</v>
      </c>
      <c r="P258" s="10">
        <f>[2]หน้าผ้า!AB267</f>
        <v>97.696836863999991</v>
      </c>
      <c r="Q258" s="10">
        <f>[2]หน้าผ้า!AC267</f>
        <v>0</v>
      </c>
      <c r="R258" s="10">
        <f>[2]หน้าผ้า!AD267</f>
        <v>97.696836863999991</v>
      </c>
      <c r="S258" s="9" t="str">
        <f>[2]หน้าผ้า!Z267</f>
        <v>500กระสอบแบน</v>
      </c>
      <c r="T258" s="12" t="str">
        <f>[2]หน้าผ้า!X267</f>
        <v>รอแจ้ง</v>
      </c>
      <c r="U258" s="11">
        <f>[2]หน้าผ้า!AA267</f>
        <v>3000</v>
      </c>
      <c r="V258" s="10">
        <f>[2]หน้าผ้า!AJ267</f>
        <v>0</v>
      </c>
      <c r="W258" s="10">
        <f>[2]หน้าผ้า!AL267</f>
        <v>3000</v>
      </c>
      <c r="X258" s="10">
        <f>[2]หน้าผ้า!AM267</f>
        <v>0</v>
      </c>
      <c r="Y258" s="10">
        <f>[2]หน้าผ้า!AN267</f>
        <v>3150</v>
      </c>
      <c r="Z258" s="9" t="str">
        <f>[2]หน้าผ้า!AO267</f>
        <v>WSWT2121670SM</v>
      </c>
      <c r="AA258" s="8">
        <f>[2]หน้าผ้า!AQ267</f>
        <v>3310.89</v>
      </c>
      <c r="AB258" s="8">
        <f>[2]หน้าผ้า!AR267</f>
        <v>3310.89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3310.89</v>
      </c>
      <c r="AF258" s="8">
        <f>[2]หน้าผ้า!AI267</f>
        <v>0</v>
      </c>
      <c r="AG258" s="1" t="str">
        <f>[3]หน้าผ้า!DC270</f>
        <v>รอแบบ</v>
      </c>
      <c r="AH258" s="1" t="str">
        <f>[2]หน้าผ้า!DL267</f>
        <v>P8</v>
      </c>
      <c r="AI258" s="1">
        <f>[2]หน้าผ้า!DM267</f>
        <v>4</v>
      </c>
      <c r="AJ258" s="3" t="str">
        <f>[2]หน้าผ้า!DN267</f>
        <v>รอแจ้ง</v>
      </c>
      <c r="AK258" s="3" t="e">
        <f>[2]หน้าผ้า!DQ267</f>
        <v>#VALUE!</v>
      </c>
      <c r="AL258" s="3" t="e">
        <f>[2]หน้าผ้า!DR267</f>
        <v>#VALUE!</v>
      </c>
      <c r="AM258" s="3" t="e">
        <f>[2]หน้าผ้า!DS267</f>
        <v>#VALUE!</v>
      </c>
      <c r="AN258" s="3" t="e">
        <f>[2]หน้าผ้า!DT267</f>
        <v>#VALUE!</v>
      </c>
      <c r="AO258" s="3" t="e">
        <f>[2]หน้าผ้า!DU267</f>
        <v>#VALUE!</v>
      </c>
      <c r="AP258" s="3" t="e">
        <f>[2]หน้าผ้า!DP267</f>
        <v>#VALUE!</v>
      </c>
      <c r="AQ258" s="3" t="e">
        <f>[2]หน้าผ้า!DW267</f>
        <v>#VALUE!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>รอART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45962</v>
      </c>
      <c r="B259" s="14" t="str">
        <f>[2]หน้าผ้า!B268</f>
        <v>MK68-001318</v>
      </c>
      <c r="C259" s="9" t="str">
        <f>[2]หน้าผ้า!E268</f>
        <v>บจก.เอพีเอ็ม อะโกร</v>
      </c>
      <c r="D259" s="13" t="str">
        <f>[2]หน้าผ้า!F268</f>
        <v>โมโม่ 401</v>
      </c>
      <c r="E259" s="9">
        <f>[2]หน้าผ้า!G268</f>
        <v>21</v>
      </c>
      <c r="F259" s="9">
        <f>[2]หน้าผ้า!H268</f>
        <v>38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102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จับจีบ</v>
      </c>
      <c r="M259" s="10">
        <f>[2]หน้าผ้า!T268</f>
        <v>22</v>
      </c>
      <c r="N259" s="9">
        <f>[2]หน้าผ้า!U268</f>
        <v>40</v>
      </c>
      <c r="O259" s="9">
        <f>[2]หน้าผ้า!V268</f>
        <v>60</v>
      </c>
      <c r="P259" s="10">
        <f>[2]หน้าผ้า!AB268</f>
        <v>97.696836863999991</v>
      </c>
      <c r="Q259" s="10">
        <f>[2]หน้าผ้า!AC268</f>
        <v>0</v>
      </c>
      <c r="R259" s="10">
        <f>[2]หน้าผ้า!AD268</f>
        <v>97.696836863999991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3000</v>
      </c>
      <c r="V259" s="10">
        <f>[2]หน้าผ้า!AJ268</f>
        <v>0</v>
      </c>
      <c r="W259" s="10">
        <f>[2]หน้าผ้า!AL268</f>
        <v>3000</v>
      </c>
      <c r="X259" s="10">
        <f>[2]หน้าผ้า!AM268</f>
        <v>0</v>
      </c>
      <c r="Y259" s="10">
        <f>[2]หน้าผ้า!AN268</f>
        <v>3150</v>
      </c>
      <c r="Z259" s="9" t="str">
        <f>[2]หน้าผ้า!AO268</f>
        <v>WSWT2121670SM</v>
      </c>
      <c r="AA259" s="8">
        <f>[2]หน้าผ้า!AQ268</f>
        <v>3310.89</v>
      </c>
      <c r="AB259" s="8">
        <f>[2]หน้าผ้า!AR268</f>
        <v>3310.89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3310.89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>รอART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45962</v>
      </c>
      <c r="B260" s="14" t="str">
        <f>[2]หน้าผ้า!B269</f>
        <v>MK68-001319</v>
      </c>
      <c r="C260" s="9" t="str">
        <f>[2]หน้าผ้า!E269</f>
        <v>บจก.เอพีเอ็ม อะโกร</v>
      </c>
      <c r="D260" s="13" t="str">
        <f>[2]หน้าผ้า!F269</f>
        <v>โมโม่ 492</v>
      </c>
      <c r="E260" s="9">
        <f>[2]หน้าผ้า!G269</f>
        <v>21</v>
      </c>
      <c r="F260" s="9">
        <f>[2]หน้าผ้า!H269</f>
        <v>38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102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จับจีบ</v>
      </c>
      <c r="M260" s="10">
        <f>[2]หน้าผ้า!T269</f>
        <v>22</v>
      </c>
      <c r="N260" s="9">
        <f>[2]หน้าผ้า!U269</f>
        <v>40</v>
      </c>
      <c r="O260" s="9">
        <f>[2]หน้าผ้า!V269</f>
        <v>60</v>
      </c>
      <c r="P260" s="10">
        <f>[2]หน้าผ้า!AB269</f>
        <v>97.696836863999991</v>
      </c>
      <c r="Q260" s="10">
        <f>[2]หน้าผ้า!AC269</f>
        <v>0</v>
      </c>
      <c r="R260" s="10">
        <f>[2]หน้าผ้า!AD269</f>
        <v>97.696836863999991</v>
      </c>
      <c r="S260" s="9" t="str">
        <f>[2]หน้าผ้า!Z269</f>
        <v>500กระสอบแบน</v>
      </c>
      <c r="T260" s="12" t="str">
        <f>[2]หน้าผ้า!X269</f>
        <v>รอแจ้ง</v>
      </c>
      <c r="U260" s="11">
        <f>[2]หน้าผ้า!AA269</f>
        <v>3000</v>
      </c>
      <c r="V260" s="10">
        <f>[2]หน้าผ้า!AJ269</f>
        <v>0</v>
      </c>
      <c r="W260" s="10">
        <f>[2]หน้าผ้า!AL269</f>
        <v>3000</v>
      </c>
      <c r="X260" s="10">
        <f>[2]หน้าผ้า!AM269</f>
        <v>0</v>
      </c>
      <c r="Y260" s="10">
        <f>[2]หน้าผ้า!AN269</f>
        <v>3150</v>
      </c>
      <c r="Z260" s="9" t="str">
        <f>[2]หน้าผ้า!AO269</f>
        <v>WSWT2121670SM</v>
      </c>
      <c r="AA260" s="8">
        <f>[2]หน้าผ้า!AQ269</f>
        <v>3310.89</v>
      </c>
      <c r="AB260" s="8">
        <f>[2]หน้าผ้า!AR269</f>
        <v>3310.89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3310.89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P8</v>
      </c>
      <c r="AI260" s="1">
        <f>[2]หน้าผ้า!DM269</f>
        <v>4</v>
      </c>
      <c r="AJ260" s="3" t="str">
        <f>[2]หน้าผ้า!DN269</f>
        <v>รอแจ้ง</v>
      </c>
      <c r="AK260" s="3" t="e">
        <f>[2]หน้าผ้า!DQ269</f>
        <v>#VALUE!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>รอART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0</v>
      </c>
    </row>
    <row r="261" spans="1:56" ht="27.75" customHeight="1" x14ac:dyDescent="0.45">
      <c r="A261" s="3" t="str">
        <f>[2]หน้าผ้า!C270</f>
        <v>ประมาณการ</v>
      </c>
      <c r="B261" s="14" t="str">
        <f>[2]หน้าผ้า!B270</f>
        <v>ประมาณการ</v>
      </c>
      <c r="C261" s="9" t="str">
        <f>[2]หน้าผ้า!E270</f>
        <v>บจก.แอมโก้เวท</v>
      </c>
      <c r="D261" s="13" t="str">
        <f>[2]หน้าผ้า!F270</f>
        <v>รอแบบ</v>
      </c>
      <c r="E261" s="9">
        <f>[2]หน้าผ้า!G270</f>
        <v>21</v>
      </c>
      <c r="F261" s="9">
        <f>[2]หน้าผ้า!H270</f>
        <v>37</v>
      </c>
      <c r="G261" s="9" t="str">
        <f>[2]หน้าผ้า!I270</f>
        <v>ขาว</v>
      </c>
      <c r="H261" s="9" t="str">
        <f>[2]หน้าผ้า!J270</f>
        <v>ใส</v>
      </c>
      <c r="I261" s="9">
        <f>[2]หน้าผ้า!L270</f>
        <v>100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บิด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500กระสอบแบน</v>
      </c>
      <c r="T261" s="12" t="str">
        <f>[2]หน้าผ้า!X270</f>
        <v>รอแจ้ง</v>
      </c>
      <c r="U261" s="11">
        <f>[2]หน้าผ้า!AA270</f>
        <v>100000</v>
      </c>
      <c r="V261" s="10">
        <f>[2]หน้าผ้า!AJ270</f>
        <v>0</v>
      </c>
      <c r="W261" s="10">
        <f>[2]หน้าผ้า!AL270</f>
        <v>100000</v>
      </c>
      <c r="X261" s="10">
        <f>[2]หน้าผ้า!AM270</f>
        <v>0</v>
      </c>
      <c r="Y261" s="10">
        <f>[2]หน้าผ้า!AN270</f>
        <v>105000</v>
      </c>
      <c r="Z261" s="9" t="str">
        <f>[2]หน้าผ้า!AO270</f>
        <v>WSWT2121670SM</v>
      </c>
      <c r="AA261" s="8">
        <f>[2]หน้าผ้า!AQ270</f>
        <v>107569.00000000001</v>
      </c>
      <c r="AB261" s="8">
        <f>[2]หน้าผ้า!AR270</f>
        <v>0</v>
      </c>
      <c r="AC261" s="8">
        <f>[2]หน้าผ้า!AS270</f>
        <v>107569.00000000001</v>
      </c>
      <c r="AD261" s="8">
        <f>[2]หน้าผ้า!AT270</f>
        <v>0</v>
      </c>
      <c r="AE261" s="8">
        <f>[2]หน้าผ้า!AU270</f>
        <v>107569.00000000001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P8</v>
      </c>
      <c r="AI261" s="1">
        <f>[2]หน้าผ้า!DM270</f>
        <v>4</v>
      </c>
      <c r="AJ261" s="3" t="str">
        <f>[2]หน้าผ้า!DN270</f>
        <v>รอแจ้ง</v>
      </c>
      <c r="AK261" s="3" t="e">
        <f>[2]หน้าผ้า!DQ270</f>
        <v>#VALUE!</v>
      </c>
      <c r="AL261" s="3" t="e">
        <f>[2]หน้าผ้า!DR270</f>
        <v>#VALUE!</v>
      </c>
      <c r="AM261" s="3" t="e">
        <f>[2]หน้าผ้า!DS270</f>
        <v>#VALUE!</v>
      </c>
      <c r="AN261" s="3" t="e">
        <f>[2]หน้าผ้า!DT270</f>
        <v>#VALUE!</v>
      </c>
      <c r="AO261" s="3" t="e">
        <f>[2]หน้าผ้า!DU270</f>
        <v>#VALUE!</v>
      </c>
      <c r="AP261" s="3" t="e">
        <f>[2]หน้าผ้า!DP270</f>
        <v>#VALUE!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7735.6453533333333</v>
      </c>
    </row>
    <row r="262" spans="1:56" ht="27.75" customHeight="1" x14ac:dyDescent="0.45">
      <c r="A262" s="3">
        <f>[2]หน้าผ้า!C271</f>
        <v>45958</v>
      </c>
      <c r="B262" s="14" t="str">
        <f>[2]หน้าผ้า!B271</f>
        <v>MK68-001283</v>
      </c>
      <c r="C262" s="9" t="str">
        <f>[2]หน้าผ้า!E271</f>
        <v>บจก.เอพีเอ็ม อะโกร</v>
      </c>
      <c r="D262" s="13" t="str">
        <f>[2]หน้าผ้า!F271</f>
        <v>ฟีล กู๊ด 822</v>
      </c>
      <c r="E262" s="9">
        <f>[2]หน้าผ้า!G271</f>
        <v>21</v>
      </c>
      <c r="F262" s="9">
        <f>[2]หน้าผ้า!H271</f>
        <v>38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102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จับจีบ</v>
      </c>
      <c r="M262" s="10">
        <f>[2]หน้าผ้า!T271</f>
        <v>22</v>
      </c>
      <c r="N262" s="9">
        <f>[2]หน้าผ้า!U271</f>
        <v>40</v>
      </c>
      <c r="O262" s="9">
        <f>[2]หน้าผ้า!V271</f>
        <v>60</v>
      </c>
      <c r="P262" s="10">
        <f>[2]หน้าผ้า!AB271</f>
        <v>97.696836863999991</v>
      </c>
      <c r="Q262" s="10">
        <f>[2]หน้าผ้า!AC271</f>
        <v>0</v>
      </c>
      <c r="R262" s="10">
        <f>[2]หน้าผ้า!AD271</f>
        <v>97.696836863999991</v>
      </c>
      <c r="S262" s="9" t="str">
        <f>[2]หน้าผ้า!Z271</f>
        <v>500กระสอบแบน</v>
      </c>
      <c r="T262" s="12" t="str">
        <f>[2]หน้าผ้า!X271</f>
        <v>รอแจ้ง</v>
      </c>
      <c r="U262" s="11">
        <f>[2]หน้าผ้า!AA271</f>
        <v>3000</v>
      </c>
      <c r="V262" s="10">
        <f>[2]หน้าผ้า!AJ271</f>
        <v>0</v>
      </c>
      <c r="W262" s="10">
        <f>[2]หน้าผ้า!AL271</f>
        <v>3000</v>
      </c>
      <c r="X262" s="10">
        <f>[2]หน้าผ้า!AM271</f>
        <v>0</v>
      </c>
      <c r="Y262" s="10">
        <f>[2]หน้าผ้า!AN271</f>
        <v>3150</v>
      </c>
      <c r="Z262" s="9" t="str">
        <f>[2]หน้าผ้า!AO271</f>
        <v>WSWT2121670SM</v>
      </c>
      <c r="AA262" s="8">
        <f>[2]หน้าผ้า!AQ271</f>
        <v>3310.89</v>
      </c>
      <c r="AB262" s="8">
        <f>[2]หน้าผ้า!AR271</f>
        <v>3310.89</v>
      </c>
      <c r="AC262" s="8">
        <f>[2]หน้าผ้า!AS271</f>
        <v>0</v>
      </c>
      <c r="AD262" s="8">
        <f>[2]หน้าผ้า!AT271</f>
        <v>3310.89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 t="str">
        <f>[2]หน้าผ้า!DN271</f>
        <v>รอแจ้ง</v>
      </c>
      <c r="AK262" s="3" t="e">
        <f>[2]หน้าผ้า!DQ271</f>
        <v>#VALUE!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 t="e">
        <f>[2]หน้าผ้า!DW271</f>
        <v>#VALUE!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45958</v>
      </c>
      <c r="B263" s="14" t="str">
        <f>[2]หน้าผ้า!B272</f>
        <v>MK68-001286</v>
      </c>
      <c r="C263" s="9" t="str">
        <f>[2]หน้าผ้า!E272</f>
        <v>บจก.เอพีเอ็ม อะโกร</v>
      </c>
      <c r="D263" s="13" t="str">
        <f>[2]หน้าผ้า!F272</f>
        <v>โมโม่ 4131</v>
      </c>
      <c r="E263" s="9">
        <f>[2]หน้าผ้า!G272</f>
        <v>21</v>
      </c>
      <c r="F263" s="9">
        <f>[2]หน้าผ้า!H272</f>
        <v>38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102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จับจีบ4"</v>
      </c>
      <c r="M263" s="10">
        <f>[2]หน้าผ้า!T272</f>
        <v>22</v>
      </c>
      <c r="N263" s="9">
        <f>[2]หน้าผ้า!U272</f>
        <v>40</v>
      </c>
      <c r="O263" s="9">
        <f>[2]หน้าผ้า!V272</f>
        <v>60</v>
      </c>
      <c r="P263" s="10">
        <f>[2]หน้าผ้า!AB272</f>
        <v>97.696836863999991</v>
      </c>
      <c r="Q263" s="10">
        <f>[2]หน้าผ้า!AC272</f>
        <v>0</v>
      </c>
      <c r="R263" s="10">
        <f>[2]หน้าผ้า!AD272</f>
        <v>97.696836863999991</v>
      </c>
      <c r="S263" s="9" t="str">
        <f>[2]หน้าผ้า!Z272</f>
        <v>500กระสอบแบน</v>
      </c>
      <c r="T263" s="12" t="str">
        <f>[2]หน้าผ้า!X272</f>
        <v>รอแจ้ง</v>
      </c>
      <c r="U263" s="11">
        <f>[2]หน้าผ้า!AA272</f>
        <v>3000</v>
      </c>
      <c r="V263" s="10">
        <f>[2]หน้าผ้า!AJ272</f>
        <v>0</v>
      </c>
      <c r="W263" s="10">
        <f>[2]หน้าผ้า!AL272</f>
        <v>3000</v>
      </c>
      <c r="X263" s="10">
        <f>[2]หน้าผ้า!AM272</f>
        <v>0</v>
      </c>
      <c r="Y263" s="10">
        <f>[2]หน้าผ้า!AN272</f>
        <v>3150</v>
      </c>
      <c r="Z263" s="9" t="str">
        <f>[2]หน้าผ้า!AO272</f>
        <v>WSWT2121670SM</v>
      </c>
      <c r="AA263" s="8">
        <f>[2]หน้าผ้า!AQ272</f>
        <v>3310.89</v>
      </c>
      <c r="AB263" s="8">
        <f>[2]หน้าผ้า!AR272</f>
        <v>0</v>
      </c>
      <c r="AC263" s="8">
        <f>[2]หน้าผ้า!AS272</f>
        <v>3310.89</v>
      </c>
      <c r="AD263" s="8">
        <f>[2]หน้าผ้า!AT272</f>
        <v>0</v>
      </c>
      <c r="AE263" s="8">
        <f>[2]หน้าผ้า!AU272</f>
        <v>3310.89</v>
      </c>
      <c r="AF263" s="8">
        <f>[2]หน้าผ้า!AI272</f>
        <v>0</v>
      </c>
      <c r="AG263" s="1" t="str">
        <f>[3]หน้าผ้า!DC275</f>
        <v>ยังไม่ได้พิมพ์</v>
      </c>
      <c r="AH263" s="1" t="str">
        <f>[2]หน้าผ้า!DL272</f>
        <v>P8</v>
      </c>
      <c r="AI263" s="1">
        <f>[2]หน้าผ้า!DM272</f>
        <v>4</v>
      </c>
      <c r="AJ263" s="3" t="str">
        <f>[2]หน้าผ้า!DN272</f>
        <v>รอแจ้ง</v>
      </c>
      <c r="AK263" s="3" t="e">
        <f>[2]หน้าผ้า!DQ272</f>
        <v>#VALUE!</v>
      </c>
      <c r="AL263" s="3" t="e">
        <f>[2]หน้าผ้า!DR272</f>
        <v>#VALUE!</v>
      </c>
      <c r="AM263" s="3" t="e">
        <f>[2]หน้าผ้า!DS272</f>
        <v>#VALUE!</v>
      </c>
      <c r="AN263" s="3" t="e">
        <f>[2]หน้าผ้า!DT272</f>
        <v>#VALUE!</v>
      </c>
      <c r="AO263" s="3" t="e">
        <f>[2]หน้าผ้า!DU272</f>
        <v>#VALUE!</v>
      </c>
      <c r="AP263" s="3" t="e">
        <f>[2]หน้าผ้า!DP272</f>
        <v>#VALUE!</v>
      </c>
      <c r="AQ263" s="3" t="e">
        <f>[2]หน้าผ้า!DW272</f>
        <v>#VALUE!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238.09713619999999</v>
      </c>
    </row>
    <row r="264" spans="1:56" ht="27.75" customHeight="1" x14ac:dyDescent="0.45">
      <c r="A264" s="3">
        <f>[2]หน้าผ้า!C273</f>
        <v>45631</v>
      </c>
      <c r="B264" s="14" t="str">
        <f>[2]หน้าผ้า!B273</f>
        <v>MK67-001642</v>
      </c>
      <c r="C264" s="9" t="str">
        <f>[2]หน้าผ้า!E273</f>
        <v>บจก.ที.ซี.ยูเนี่ยน อโกรเทค</v>
      </c>
      <c r="D264" s="13" t="str">
        <f>[2]หน้าผ้า!F273</f>
        <v>Zhejiang UN</v>
      </c>
      <c r="E264" s="9">
        <f>[2]หน้าผ้า!G273</f>
        <v>21</v>
      </c>
      <c r="F264" s="9">
        <f>[2]หน้าผ้า!H273</f>
        <v>37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 xml:space="preserve">300กระสอบแบนเต็มใบ </v>
      </c>
      <c r="T264" s="12" t="str">
        <f>[2]หน้าผ้า!X273</f>
        <v>รอแจ้ง</v>
      </c>
      <c r="U264" s="11">
        <f>[2]หน้าผ้า!AA273</f>
        <v>9000</v>
      </c>
      <c r="V264" s="10">
        <f>[2]หน้าผ้า!AJ273</f>
        <v>1182</v>
      </c>
      <c r="W264" s="10">
        <f>[2]หน้าผ้า!AL273</f>
        <v>7818</v>
      </c>
      <c r="X264" s="10">
        <f>[2]หน้าผ้า!AM273</f>
        <v>0</v>
      </c>
      <c r="Y264" s="10">
        <f>[2]หน้าผ้า!AN273</f>
        <v>8208.9</v>
      </c>
      <c r="Z264" s="9" t="str">
        <f>[2]หน้าผ้า!AO273</f>
        <v>WSWT2121670SM</v>
      </c>
      <c r="AA264" s="8">
        <f>[2]หน้าผ้า!AQ273</f>
        <v>8409.7444200000009</v>
      </c>
      <c r="AB264" s="8">
        <f>[2]หน้าผ้า!AR273</f>
        <v>0</v>
      </c>
      <c r="AC264" s="8">
        <f>[2]หน้าผ้า!AS273</f>
        <v>8409.7444200000009</v>
      </c>
      <c r="AD264" s="8">
        <f>[2]หน้าผ้า!AT273</f>
        <v>0</v>
      </c>
      <c r="AE264" s="8">
        <f>[2]หน้าผ้า!AU273</f>
        <v>8409.7444200000009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 t="str">
        <f>[2]หน้าผ้า!DN273</f>
        <v>รอแจ้ง</v>
      </c>
      <c r="AK264" s="3" t="e">
        <f>[2]หน้าผ้า!DQ273</f>
        <v>#VALUE!</v>
      </c>
      <c r="AL264" s="3" t="e">
        <f>[2]หน้าผ้า!DR273</f>
        <v>#VALUE!</v>
      </c>
      <c r="AM264" s="3" t="e">
        <f>[2]หน้าผ้า!DS273</f>
        <v>#VALUE!</v>
      </c>
      <c r="AN264" s="3" t="e">
        <f>[2]หน้าผ้า!DT273</f>
        <v>#VALUE!</v>
      </c>
      <c r="AO264" s="3" t="e">
        <f>[2]หน้าผ้า!DU273</f>
        <v>#VALUE!</v>
      </c>
      <c r="AP264" s="3" t="e">
        <f>[2]หน้าผ้า!DP273</f>
        <v>#VALUE!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 t="str">
        <f>[2]หน้าผ้า!AG273</f>
        <v>3/2---19/3 ลูกค้าแจ้งเลื่อน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604.77275372359998</v>
      </c>
    </row>
    <row r="265" spans="1:56" ht="27.75" customHeight="1" x14ac:dyDescent="0.45">
      <c r="A265" s="3">
        <f>[2]หน้าผ้า!C274</f>
        <v>45896</v>
      </c>
      <c r="B265" s="14" t="str">
        <f>[2]หน้าผ้า!B274</f>
        <v>MK68-001036</v>
      </c>
      <c r="C265" s="9" t="str">
        <f>[2]หน้าผ้า!E274</f>
        <v>บจก.เอพีเอ็ม อะโกร</v>
      </c>
      <c r="D265" s="13" t="str">
        <f>[2]หน้าผ้า!F274</f>
        <v>โมโม่ 491</v>
      </c>
      <c r="E265" s="9">
        <f>[2]หน้าผ้า!G274</f>
        <v>21</v>
      </c>
      <c r="F265" s="9">
        <f>[2]หน้าผ้า!H274</f>
        <v>38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102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จับจีบ</v>
      </c>
      <c r="M265" s="10">
        <f>[2]หน้าผ้า!T274</f>
        <v>22</v>
      </c>
      <c r="N265" s="9">
        <f>[2]หน้าผ้า!U274</f>
        <v>40</v>
      </c>
      <c r="O265" s="9">
        <f>[2]หน้าผ้า!V274</f>
        <v>40</v>
      </c>
      <c r="P265" s="10">
        <f>[2]หน้าผ้า!AB274</f>
        <v>65.13122457599998</v>
      </c>
      <c r="Q265" s="10">
        <f>[2]หน้าผ้า!AC274</f>
        <v>0</v>
      </c>
      <c r="R265" s="10">
        <f>[2]หน้าผ้า!AD274</f>
        <v>65.13122457599998</v>
      </c>
      <c r="S265" s="9" t="str">
        <f>[2]หน้าผ้า!Z274</f>
        <v>500กระสอบแบน</v>
      </c>
      <c r="T265" s="12" t="str">
        <f>[2]หน้าผ้า!X274</f>
        <v>รอแจ้ง</v>
      </c>
      <c r="U265" s="11">
        <f>[2]หน้าผ้า!AA274</f>
        <v>3000</v>
      </c>
      <c r="V265" s="10">
        <f>[2]หน้าผ้า!AJ274</f>
        <v>0</v>
      </c>
      <c r="W265" s="10">
        <f>[2]หน้าผ้า!AL274</f>
        <v>3000</v>
      </c>
      <c r="X265" s="10">
        <f>[2]หน้าผ้า!AM274</f>
        <v>0</v>
      </c>
      <c r="Y265" s="10">
        <f>[2]หน้าผ้า!AN274</f>
        <v>3150</v>
      </c>
      <c r="Z265" s="9" t="str">
        <f>[2]หน้าผ้า!AO274</f>
        <v>WSWT2121670SM</v>
      </c>
      <c r="AA265" s="8">
        <f>[2]หน้าผ้า!AQ274</f>
        <v>3310.89</v>
      </c>
      <c r="AB265" s="8">
        <f>[2]หน้าผ้า!AR274</f>
        <v>0</v>
      </c>
      <c r="AC265" s="8">
        <f>[2]หน้าผ้า!AS274</f>
        <v>3310.89</v>
      </c>
      <c r="AD265" s="8">
        <f>[2]หน้าผ้า!AT274</f>
        <v>0</v>
      </c>
      <c r="AE265" s="8">
        <f>[2]หน้าผ้า!AU274</f>
        <v>3310.89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P8</v>
      </c>
      <c r="AI265" s="1">
        <f>[2]หน้าผ้า!DM274</f>
        <v>4</v>
      </c>
      <c r="AJ265" s="3" t="str">
        <f>[2]หน้าผ้า!DN274</f>
        <v>รอแจ้ง</v>
      </c>
      <c r="AK265" s="3" t="e">
        <f>[2]หน้าผ้า!DQ274</f>
        <v>#VALUE!</v>
      </c>
      <c r="AL265" s="3" t="e">
        <f>[2]หน้าผ้า!DR274</f>
        <v>#VALUE!</v>
      </c>
      <c r="AM265" s="3" t="e">
        <f>[2]หน้าผ้า!DS274</f>
        <v>#VALUE!</v>
      </c>
      <c r="AN265" s="3" t="e">
        <f>[2]หน้าผ้า!DT274</f>
        <v>#VALUE!</v>
      </c>
      <c r="AO265" s="3" t="e">
        <f>[2]หน้าผ้า!DU274</f>
        <v>#VALUE!</v>
      </c>
      <c r="AP265" s="3" t="e">
        <f>[2]หน้าผ้า!DP274</f>
        <v>#VALUE!</v>
      </c>
      <c r="AQ265" s="3" t="e">
        <f>[2]หน้าผ้า!DW274</f>
        <v>#VALUE!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238.09713619999999</v>
      </c>
    </row>
    <row r="266" spans="1:56" ht="27.75" customHeight="1" x14ac:dyDescent="0.45">
      <c r="A266" s="3">
        <f>[2]หน้าผ้า!C275</f>
        <v>45896</v>
      </c>
      <c r="B266" s="14" t="str">
        <f>[2]หน้าผ้า!B275</f>
        <v>MK68-001038</v>
      </c>
      <c r="C266" s="9" t="str">
        <f>[2]หน้าผ้า!E275</f>
        <v>บจก.เอพีเอ็ม อะโกร</v>
      </c>
      <c r="D266" s="13" t="str">
        <f>[2]หน้าผ้า!F275</f>
        <v>โมโม่ 492</v>
      </c>
      <c r="E266" s="9">
        <f>[2]หน้าผ้า!G275</f>
        <v>21</v>
      </c>
      <c r="F266" s="9">
        <f>[2]หน้าผ้า!H275</f>
        <v>38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102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จับจีบ</v>
      </c>
      <c r="M266" s="10">
        <f>[2]หน้าผ้า!T275</f>
        <v>22</v>
      </c>
      <c r="N266" s="9">
        <f>[2]หน้าผ้า!U275</f>
        <v>40</v>
      </c>
      <c r="O266" s="9">
        <f>[2]หน้าผ้า!V275</f>
        <v>40</v>
      </c>
      <c r="P266" s="10">
        <f>[2]หน้าผ้า!AB275</f>
        <v>108.55204095999999</v>
      </c>
      <c r="Q266" s="10">
        <f>[2]หน้าผ้า!AC275</f>
        <v>0</v>
      </c>
      <c r="R266" s="10">
        <f>[2]หน้าผ้า!AD275</f>
        <v>108.55204095999999</v>
      </c>
      <c r="S266" s="9" t="str">
        <f>[2]หน้าผ้า!Z275</f>
        <v>500กระสอบแบน</v>
      </c>
      <c r="T266" s="12" t="str">
        <f>[2]หน้าผ้า!X275</f>
        <v>รอแจ้ง</v>
      </c>
      <c r="U266" s="11">
        <f>[2]หน้าผ้า!AA275</f>
        <v>5000</v>
      </c>
      <c r="V266" s="10">
        <f>[2]หน้าผ้า!AJ275</f>
        <v>0</v>
      </c>
      <c r="W266" s="10">
        <f>[2]หน้าผ้า!AL275</f>
        <v>5000</v>
      </c>
      <c r="X266" s="10">
        <f>[2]หน้าผ้า!AM275</f>
        <v>0</v>
      </c>
      <c r="Y266" s="10">
        <f>[2]หน้าผ้า!AN275</f>
        <v>5250</v>
      </c>
      <c r="Z266" s="9" t="str">
        <f>[2]หน้าผ้า!AO275</f>
        <v>WSWT2121670SM</v>
      </c>
      <c r="AA266" s="8">
        <f>[2]หน้าผ้า!AQ275</f>
        <v>5518.15</v>
      </c>
      <c r="AB266" s="8">
        <f>[2]หน้าผ้า!AR275</f>
        <v>0</v>
      </c>
      <c r="AC266" s="8">
        <f>[2]หน้าผ้า!AS275</f>
        <v>5518.15</v>
      </c>
      <c r="AD266" s="8">
        <f>[2]หน้าผ้า!AT275</f>
        <v>0</v>
      </c>
      <c r="AE266" s="8">
        <f>[2]หน้าผ้า!AU275</f>
        <v>5518.15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 t="str">
        <f>[2]หน้าผ้า!DN275</f>
        <v>รอแจ้ง</v>
      </c>
      <c r="AK266" s="3" t="e">
        <f>[2]หน้าผ้า!DQ275</f>
        <v>#VALUE!</v>
      </c>
      <c r="AL266" s="3" t="e">
        <f>[2]หน้าผ้า!DR275</f>
        <v>#VALUE!</v>
      </c>
      <c r="AM266" s="3" t="e">
        <f>[2]หน้าผ้า!DS275</f>
        <v>#VALUE!</v>
      </c>
      <c r="AN266" s="3" t="e">
        <f>[2]หน้าผ้า!DT275</f>
        <v>#VALUE!</v>
      </c>
      <c r="AO266" s="3" t="e">
        <f>[2]หน้าผ้า!DU275</f>
        <v>#VALUE!</v>
      </c>
      <c r="AP266" s="3" t="e">
        <f>[2]หน้าผ้า!DP275</f>
        <v>#VALUE!</v>
      </c>
      <c r="AQ266" s="3" t="e">
        <f>[2]หน้าผ้า!DW275</f>
        <v>#VALUE!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396.82856033333326</v>
      </c>
    </row>
    <row r="267" spans="1:56" ht="27.75" customHeight="1" x14ac:dyDescent="0.45">
      <c r="A267" s="3">
        <f>[2]หน้าผ้า!C276</f>
        <v>45896</v>
      </c>
      <c r="B267" s="14" t="str">
        <f>[2]หน้าผ้า!B276</f>
        <v>MK68-001037</v>
      </c>
      <c r="C267" s="9" t="str">
        <f>[2]หน้าผ้า!E276</f>
        <v>บจก.เอพีเอ็ม อะโกร</v>
      </c>
      <c r="D267" s="13" t="str">
        <f>[2]หน้าผ้า!F276</f>
        <v>โมโม่ 401</v>
      </c>
      <c r="E267" s="9">
        <f>[2]หน้าผ้า!G276</f>
        <v>21</v>
      </c>
      <c r="F267" s="9">
        <f>[2]หน้าผ้า!H276</f>
        <v>38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102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จับจีบ</v>
      </c>
      <c r="M267" s="10">
        <f>[2]หน้าผ้า!T276</f>
        <v>22</v>
      </c>
      <c r="N267" s="9">
        <f>[2]หน้าผ้า!U276</f>
        <v>40</v>
      </c>
      <c r="O267" s="9">
        <f>[2]หน้าผ้า!V276</f>
        <v>40</v>
      </c>
      <c r="P267" s="10">
        <f>[2]หน้าผ้า!AB276</f>
        <v>65.13122457599998</v>
      </c>
      <c r="Q267" s="10">
        <f>[2]หน้าผ้า!AC276</f>
        <v>0</v>
      </c>
      <c r="R267" s="10">
        <f>[2]หน้าผ้า!AD276</f>
        <v>65.13122457599998</v>
      </c>
      <c r="S267" s="9" t="str">
        <f>[2]หน้าผ้า!Z276</f>
        <v>500กระสอบแบน</v>
      </c>
      <c r="T267" s="12" t="str">
        <f>[2]หน้าผ้า!X276</f>
        <v>รอแจ้ง</v>
      </c>
      <c r="U267" s="11">
        <f>[2]หน้าผ้า!AA276</f>
        <v>3000</v>
      </c>
      <c r="V267" s="10">
        <f>[2]หน้าผ้า!AJ276</f>
        <v>0</v>
      </c>
      <c r="W267" s="10">
        <f>[2]หน้าผ้า!AL276</f>
        <v>3000</v>
      </c>
      <c r="X267" s="10">
        <f>[2]หน้าผ้า!AM276</f>
        <v>0</v>
      </c>
      <c r="Y267" s="10">
        <f>[2]หน้าผ้า!AN276</f>
        <v>3150</v>
      </c>
      <c r="Z267" s="9" t="str">
        <f>[2]หน้าผ้า!AO276</f>
        <v>WSWT2121670SM</v>
      </c>
      <c r="AA267" s="8">
        <f>[2]หน้าผ้า!AQ276</f>
        <v>3310.89</v>
      </c>
      <c r="AB267" s="8">
        <f>[2]หน้าผ้า!AR276</f>
        <v>0</v>
      </c>
      <c r="AC267" s="8">
        <f>[2]หน้าผ้า!AS276</f>
        <v>3310.89</v>
      </c>
      <c r="AD267" s="8">
        <f>[2]หน้าผ้า!AT276</f>
        <v>0</v>
      </c>
      <c r="AE267" s="8">
        <f>[2]หน้าผ้า!AU276</f>
        <v>3310.89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 t="str">
        <f>[2]หน้าผ้า!DN276</f>
        <v>รอแจ้ง</v>
      </c>
      <c r="AK267" s="3" t="e">
        <f>[2]หน้าผ้า!DQ276</f>
        <v>#VALUE!</v>
      </c>
      <c r="AL267" s="3" t="e">
        <f>[2]หน้าผ้า!DR276</f>
        <v>#VALUE!</v>
      </c>
      <c r="AM267" s="3" t="e">
        <f>[2]หน้าผ้า!DS276</f>
        <v>#VALUE!</v>
      </c>
      <c r="AN267" s="3" t="e">
        <f>[2]หน้าผ้า!DT276</f>
        <v>#VALUE!</v>
      </c>
      <c r="AO267" s="3" t="e">
        <f>[2]หน้าผ้า!DU276</f>
        <v>#VALUE!</v>
      </c>
      <c r="AP267" s="3" t="e">
        <f>[2]หน้าผ้า!DP276</f>
        <v>#VALUE!</v>
      </c>
      <c r="AQ267" s="3" t="e">
        <f>[2]หน้าผ้า!DW276</f>
        <v>#VALUE!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WRWT21670/WRWT21670</v>
      </c>
      <c r="BD267" s="56">
        <f>[2]หน้าผ้า!CA276</f>
        <v>238.09713619999999</v>
      </c>
    </row>
    <row r="268" spans="1:56" ht="27.75" customHeight="1" x14ac:dyDescent="0.45">
      <c r="A268" s="3">
        <f>[2]หน้าผ้า!C277</f>
        <v>45911</v>
      </c>
      <c r="B268" s="14" t="str">
        <f>[2]หน้าผ้า!B277</f>
        <v>MK68-001103</v>
      </c>
      <c r="C268" s="9" t="str">
        <f>[2]หน้าผ้า!E277</f>
        <v>บจก.เอพีเอ็ม อะโกร</v>
      </c>
      <c r="D268" s="13" t="str">
        <f>[2]หน้าผ้า!F277</f>
        <v>ฟีล กู๊ด 892</v>
      </c>
      <c r="E268" s="9">
        <f>[2]หน้าผ้า!G277</f>
        <v>21</v>
      </c>
      <c r="F268" s="9">
        <f>[2]หน้าผ้า!H277</f>
        <v>38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102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>
        <f>[2]หน้าผ้า!T277</f>
        <v>22</v>
      </c>
      <c r="N268" s="9">
        <f>[2]หน้าผ้า!U277</f>
        <v>40</v>
      </c>
      <c r="O268" s="9">
        <f>[2]หน้าผ้า!V277</f>
        <v>40</v>
      </c>
      <c r="P268" s="10">
        <f>[2]หน้าผ้า!AB277</f>
        <v>65.13122457599998</v>
      </c>
      <c r="Q268" s="10">
        <f>[2]หน้าผ้า!AC277</f>
        <v>0</v>
      </c>
      <c r="R268" s="10">
        <f>[2]หน้าผ้า!AD277</f>
        <v>65.13122457599998</v>
      </c>
      <c r="S268" s="9" t="str">
        <f>[2]หน้าผ้า!Z277</f>
        <v>500กระสอบแบน</v>
      </c>
      <c r="T268" s="12" t="str">
        <f>[2]หน้าผ้า!X277</f>
        <v>รอแจ้ง</v>
      </c>
      <c r="U268" s="11">
        <f>[2]หน้าผ้า!AA277</f>
        <v>3000</v>
      </c>
      <c r="V268" s="10">
        <f>[2]หน้าผ้า!AJ277</f>
        <v>0</v>
      </c>
      <c r="W268" s="10">
        <f>[2]หน้าผ้า!AL277</f>
        <v>3000</v>
      </c>
      <c r="X268" s="10">
        <f>[2]หน้าผ้า!AM277</f>
        <v>0</v>
      </c>
      <c r="Y268" s="10">
        <f>[2]หน้าผ้า!AN277</f>
        <v>3150</v>
      </c>
      <c r="Z268" s="9" t="str">
        <f>[2]หน้าผ้า!AO277</f>
        <v>WSWT2121670SM</v>
      </c>
      <c r="AA268" s="8">
        <f>[2]หน้าผ้า!AQ277</f>
        <v>3310.89</v>
      </c>
      <c r="AB268" s="8">
        <f>[2]หน้าผ้า!AR277</f>
        <v>0</v>
      </c>
      <c r="AC268" s="8">
        <f>[2]หน้าผ้า!AS277</f>
        <v>3310.89</v>
      </c>
      <c r="AD268" s="8">
        <f>[2]หน้าผ้า!AT277</f>
        <v>0</v>
      </c>
      <c r="AE268" s="8">
        <f>[2]หน้าผ้า!AU277</f>
        <v>3310.89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 t="str">
        <f>[2]หน้าผ้า!DN277</f>
        <v>รอแจ้ง</v>
      </c>
      <c r="AK268" s="3" t="e">
        <f>[2]หน้าผ้า!DQ277</f>
        <v>#VALUE!</v>
      </c>
      <c r="AL268" s="3" t="e">
        <f>[2]หน้าผ้า!DR277</f>
        <v>#VALUE!</v>
      </c>
      <c r="AM268" s="3" t="e">
        <f>[2]หน้าผ้า!DS277</f>
        <v>#VALUE!</v>
      </c>
      <c r="AN268" s="3" t="e">
        <f>[2]หน้าผ้า!DT277</f>
        <v>#VALUE!</v>
      </c>
      <c r="AO268" s="3" t="e">
        <f>[2]หน้าผ้า!DU277</f>
        <v>#VALUE!</v>
      </c>
      <c r="AP268" s="3" t="e">
        <f>[2]หน้าผ้า!DP277</f>
        <v>#VALUE!</v>
      </c>
      <c r="AQ268" s="3" t="e">
        <f>[2]หน้าผ้า!DW277</f>
        <v>#VALUE!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WRWT21670/WRWT21670</v>
      </c>
      <c r="BD268" s="56">
        <f>[2]หน้าผ้า!CA277</f>
        <v>238.09713619999999</v>
      </c>
    </row>
    <row r="269" spans="1:56" ht="27.75" customHeight="1" x14ac:dyDescent="0.45">
      <c r="A269" s="3" t="str">
        <f>[2]หน้าผ้า!C278</f>
        <v>ประมาณการ</v>
      </c>
      <c r="B269" s="14" t="str">
        <f>[2]หน้าผ้า!B278</f>
        <v>ประมาณการ</v>
      </c>
      <c r="C269" s="9" t="str">
        <f>[2]หน้าผ้า!E278</f>
        <v>บจก.ที.ซี.ยูเนี่ยน อโกรเทค</v>
      </c>
      <c r="D269" s="13" t="str">
        <f>[2]หน้าผ้า!F278</f>
        <v>Zhejiang UN</v>
      </c>
      <c r="E269" s="9">
        <f>[2]หน้าผ้า!G278</f>
        <v>21</v>
      </c>
      <c r="F269" s="9">
        <f>[2]หน้าผ้า!H278</f>
        <v>37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100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ไม่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 t="str">
        <f>[2]หน้าผ้า!X278</f>
        <v>รอแจ้ง</v>
      </c>
      <c r="U269" s="11">
        <f>[2]หน้าผ้า!AA278</f>
        <v>10000</v>
      </c>
      <c r="V269" s="10">
        <f>[2]หน้าผ้า!AJ278</f>
        <v>0</v>
      </c>
      <c r="W269" s="10">
        <f>[2]หน้าผ้า!AL278</f>
        <v>10000</v>
      </c>
      <c r="X269" s="10">
        <f>[2]หน้าผ้า!AM278</f>
        <v>0</v>
      </c>
      <c r="Y269" s="10">
        <f>[2]หน้าผ้า!AN278</f>
        <v>10500</v>
      </c>
      <c r="Z269" s="9" t="str">
        <f>[2]หน้าผ้า!AO278</f>
        <v>WSWT2121670SM</v>
      </c>
      <c r="AA269" s="8">
        <f>[2]หน้าผ้า!AQ278</f>
        <v>10756.900000000001</v>
      </c>
      <c r="AB269" s="8">
        <f>[2]หน้าผ้า!AR278</f>
        <v>0</v>
      </c>
      <c r="AC269" s="8">
        <f>[2]หน้าผ้า!AS278</f>
        <v>10756.900000000001</v>
      </c>
      <c r="AD269" s="8">
        <f>[2]หน้าผ้า!AT278</f>
        <v>0</v>
      </c>
      <c r="AE269" s="8">
        <f>[2]หน้าผ้า!AU278</f>
        <v>10756.900000000001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P8</v>
      </c>
      <c r="AI269" s="1">
        <f>[2]หน้าผ้า!DM278</f>
        <v>4</v>
      </c>
      <c r="AJ269" s="3" t="str">
        <f>[2]หน้าผ้า!DN278</f>
        <v>รอแจ้ง</v>
      </c>
      <c r="AK269" s="3" t="e">
        <f>[2]หน้าผ้า!DQ278</f>
        <v>#VALUE!</v>
      </c>
      <c r="AL269" s="3" t="e">
        <f>[2]หน้าผ้า!DR278</f>
        <v>#VALUE!</v>
      </c>
      <c r="AM269" s="3" t="e">
        <f>[2]หน้าผ้า!DS278</f>
        <v>#VALUE!</v>
      </c>
      <c r="AN269" s="3" t="e">
        <f>[2]หน้าผ้า!DT278</f>
        <v>#VALUE!</v>
      </c>
      <c r="AO269" s="3" t="e">
        <f>[2]หน้าผ้า!DU278</f>
        <v>#VALUE!</v>
      </c>
      <c r="AP269" s="3" t="e">
        <f>[2]หน้าผ้า!DP278</f>
        <v>#VALUE!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WRWT21670/WRWT21670</v>
      </c>
      <c r="BD269" s="56">
        <f>[2]หน้าผ้า!CA278</f>
        <v>773.56453533333331</v>
      </c>
    </row>
    <row r="270" spans="1:56" ht="27.75" customHeight="1" x14ac:dyDescent="0.45">
      <c r="A270" s="3">
        <f>[2]หน้าผ้า!C279</f>
        <v>45854</v>
      </c>
      <c r="B270" s="14" t="str">
        <f>[2]หน้าผ้า!B279</f>
        <v>MK68-000893</v>
      </c>
      <c r="C270" s="9" t="str">
        <f>[2]หน้าผ้า!E279</f>
        <v>บจก.เอสพีเอ็ม อาหารสัตว์</v>
      </c>
      <c r="D270" s="13" t="str">
        <f>[2]หน้าผ้า!F279</f>
        <v>มาซู ฟีดจี041</v>
      </c>
      <c r="E270" s="9">
        <f>[2]หน้าผ้า!G279</f>
        <v>21</v>
      </c>
      <c r="F270" s="9">
        <f>[2]หน้าผ้า!H279</f>
        <v>38</v>
      </c>
      <c r="G270" s="9" t="str">
        <f>[2]หน้าผ้า!I279</f>
        <v>ขาว</v>
      </c>
      <c r="H270" s="9" t="str">
        <f>[2]หน้าผ้า!J279</f>
        <v>ด้าน</v>
      </c>
      <c r="I270" s="9">
        <f>[2]หน้าผ้า!L279</f>
        <v>102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22</v>
      </c>
      <c r="N270" s="9">
        <f>[2]หน้าผ้า!U279</f>
        <v>40</v>
      </c>
      <c r="O270" s="9">
        <f>[2]หน้าผ้า!V279</f>
        <v>40</v>
      </c>
      <c r="P270" s="10">
        <f>[2]หน้าผ้า!AB279</f>
        <v>65.13122457599998</v>
      </c>
      <c r="Q270" s="10">
        <f>[2]หน้าผ้า!AC279</f>
        <v>0</v>
      </c>
      <c r="R270" s="10">
        <f>[2]หน้าผ้า!AD279</f>
        <v>65.13122457599998</v>
      </c>
      <c r="S270" s="9" t="str">
        <f>[2]หน้าผ้า!Z279</f>
        <v>500กระสอบแบน</v>
      </c>
      <c r="T270" s="12" t="str">
        <f>[2]หน้าผ้า!X279</f>
        <v>รอแจ้ง</v>
      </c>
      <c r="U270" s="11">
        <f>[2]หน้าผ้า!AA279</f>
        <v>3000</v>
      </c>
      <c r="V270" s="10">
        <f>[2]หน้าผ้า!AJ279</f>
        <v>0</v>
      </c>
      <c r="W270" s="10">
        <f>[2]หน้าผ้า!AL279</f>
        <v>3000</v>
      </c>
      <c r="X270" s="10">
        <f>[2]หน้าผ้า!AM279</f>
        <v>0</v>
      </c>
      <c r="Y270" s="10">
        <f>[2]หน้าผ้า!AN279</f>
        <v>3150</v>
      </c>
      <c r="Z270" s="9" t="str">
        <f>[2]หน้าผ้า!AO279</f>
        <v>WSWT2121670SM</v>
      </c>
      <c r="AA270" s="8">
        <f>[2]หน้าผ้า!AQ279</f>
        <v>3310.89</v>
      </c>
      <c r="AB270" s="8">
        <f>[2]หน้าผ้า!AR279</f>
        <v>0</v>
      </c>
      <c r="AC270" s="8">
        <f>[2]หน้าผ้า!AS279</f>
        <v>3310.89</v>
      </c>
      <c r="AD270" s="8">
        <f>[2]หน้าผ้า!AT279</f>
        <v>0</v>
      </c>
      <c r="AE270" s="8">
        <f>[2]หน้าผ้า!AU279</f>
        <v>3310.89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P8</v>
      </c>
      <c r="AI270" s="1">
        <f>[2]หน้าผ้า!DM279</f>
        <v>4</v>
      </c>
      <c r="AJ270" s="3" t="str">
        <f>[2]หน้าผ้า!DN279</f>
        <v>รอแจ้ง</v>
      </c>
      <c r="AK270" s="3" t="e">
        <f>[2]หน้าผ้า!DQ279</f>
        <v>#VALUE!</v>
      </c>
      <c r="AL270" s="3" t="e">
        <f>[2]หน้าผ้า!DR279</f>
        <v>#VALUE!</v>
      </c>
      <c r="AM270" s="3" t="e">
        <f>[2]หน้าผ้า!DS279</f>
        <v>#VALUE!</v>
      </c>
      <c r="AN270" s="3" t="e">
        <f>[2]หน้าผ้า!DT279</f>
        <v>#VALUE!</v>
      </c>
      <c r="AO270" s="3" t="e">
        <f>[2]หน้าผ้า!DU279</f>
        <v>#VALUE!</v>
      </c>
      <c r="AP270" s="3" t="e">
        <f>[2]หน้าผ้า!DP279</f>
        <v>#VALUE!</v>
      </c>
      <c r="AQ270" s="3" t="e">
        <f>[2]หน้าผ้า!DW279</f>
        <v>#VALUE!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WRWT21670/WRWT21670</v>
      </c>
      <c r="BD270" s="56">
        <f>[2]หน้าผ้า!CA279</f>
        <v>238.09713619999999</v>
      </c>
    </row>
    <row r="271" spans="1:56" ht="27.75" customHeight="1" x14ac:dyDescent="0.45">
      <c r="A271" s="3">
        <f>[2]หน้าผ้า!C280</f>
        <v>45826</v>
      </c>
      <c r="B271" s="14" t="str">
        <f>[2]หน้าผ้า!B280</f>
        <v>MK68-000804</v>
      </c>
      <c r="C271" s="9" t="str">
        <f>[2]หน้าผ้า!E280</f>
        <v>บจก.เอพีเอ็ม อะโกร</v>
      </c>
      <c r="D271" s="13" t="str">
        <f>[2]หน้าผ้า!F280</f>
        <v>ฟีล กู๊ด 802</v>
      </c>
      <c r="E271" s="9">
        <f>[2]หน้าผ้า!G280</f>
        <v>21</v>
      </c>
      <c r="F271" s="9">
        <f>[2]หน้าผ้า!H280</f>
        <v>38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102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22</v>
      </c>
      <c r="N271" s="9">
        <f>[2]หน้าผ้า!U280</f>
        <v>40</v>
      </c>
      <c r="O271" s="9">
        <f>[2]หน้าผ้า!V280</f>
        <v>40</v>
      </c>
      <c r="P271" s="10">
        <f>[2]หน้าผ้า!AB280</f>
        <v>163.47937368575995</v>
      </c>
      <c r="Q271" s="10">
        <f>[2]หน้าผ้า!AC280</f>
        <v>0</v>
      </c>
      <c r="R271" s="10">
        <f>[2]หน้าผ้า!AD280</f>
        <v>163.47937368575995</v>
      </c>
      <c r="S271" s="9" t="str">
        <f>[2]หน้าผ้า!Z280</f>
        <v>500กระสอบแบน</v>
      </c>
      <c r="T271" s="12" t="str">
        <f>[2]หน้าผ้า!X280</f>
        <v>รอแจ้ง</v>
      </c>
      <c r="U271" s="11">
        <f>[2]หน้าผ้า!AA280</f>
        <v>8000</v>
      </c>
      <c r="V271" s="10">
        <f>[2]หน้าผ้า!AJ280</f>
        <v>470</v>
      </c>
      <c r="W271" s="10">
        <f>[2]หน้าผ้า!AL280</f>
        <v>7530</v>
      </c>
      <c r="X271" s="10">
        <f>[2]หน้าผ้า!AM280</f>
        <v>0</v>
      </c>
      <c r="Y271" s="10">
        <f>[2]หน้าผ้า!AN280</f>
        <v>7906.5</v>
      </c>
      <c r="Z271" s="9" t="str">
        <f>[2]หน้าผ้า!AO280</f>
        <v>WSWT2121670SM</v>
      </c>
      <c r="AA271" s="8">
        <f>[2]หน้าผ้า!AQ280</f>
        <v>8310.3338999999996</v>
      </c>
      <c r="AB271" s="8">
        <f>[2]หน้าผ้า!AR280</f>
        <v>0</v>
      </c>
      <c r="AC271" s="8">
        <f>[2]หน้าผ้า!AS280</f>
        <v>8310.3338999999996</v>
      </c>
      <c r="AD271" s="8">
        <f>[2]หน้าผ้า!AT280</f>
        <v>0</v>
      </c>
      <c r="AE271" s="8">
        <f>[2]หน้าผ้า!AU280</f>
        <v>8310.3338999999996</v>
      </c>
      <c r="AF271" s="8">
        <f>[2]หน้าผ้า!AI280</f>
        <v>0</v>
      </c>
      <c r="AG271" s="1" t="str">
        <f>[3]หน้าผ้า!DC283</f>
        <v>พร้อมส่ง</v>
      </c>
      <c r="AH271" s="1" t="str">
        <f>[2]หน้าผ้า!DL280</f>
        <v>P8</v>
      </c>
      <c r="AI271" s="1">
        <f>[2]หน้าผ้า!DM280</f>
        <v>4</v>
      </c>
      <c r="AJ271" s="3" t="str">
        <f>[2]หน้าผ้า!DN280</f>
        <v>รอแจ้ง</v>
      </c>
      <c r="AK271" s="3" t="e">
        <f>[2]หน้าผ้า!DQ280</f>
        <v>#VALUE!</v>
      </c>
      <c r="AL271" s="3" t="e">
        <f>[2]หน้าผ้า!DR280</f>
        <v>#VALUE!</v>
      </c>
      <c r="AM271" s="3" t="e">
        <f>[2]หน้าผ้า!DS280</f>
        <v>#VALUE!</v>
      </c>
      <c r="AN271" s="3" t="e">
        <f>[2]หน้าผ้า!DT280</f>
        <v>#VALUE!</v>
      </c>
      <c r="AO271" s="3" t="e">
        <f>[2]หน้าผ้า!DU280</f>
        <v>#VALUE!</v>
      </c>
      <c r="AP271" s="3" t="e">
        <f>[2]หน้าผ้า!DP280</f>
        <v>#VALUE!</v>
      </c>
      <c r="AQ271" s="3" t="e">
        <f>[2]หน้าผ้า!DW280</f>
        <v>#VALUE!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WRWT21670/WRWT21670</v>
      </c>
      <c r="BD271" s="56">
        <f>[2]หน้าผ้า!CA280</f>
        <v>597.62381186199991</v>
      </c>
    </row>
    <row r="272" spans="1:56" ht="27.75" customHeight="1" x14ac:dyDescent="0.45">
      <c r="A272" s="3">
        <f>[2]หน้าผ้า!C281</f>
        <v>45066</v>
      </c>
      <c r="B272" s="14" t="str">
        <f>[2]หน้าผ้า!B281</f>
        <v>MK66-000701</v>
      </c>
      <c r="C272" s="9" t="str">
        <f>[2]หน้าผ้า!E281</f>
        <v>บจก.เอสพีเอ็ม อาหารสัตว์</v>
      </c>
      <c r="D272" s="13" t="str">
        <f>[2]หน้าผ้า!F281</f>
        <v>มาซูฟีด ซี041</v>
      </c>
      <c r="E272" s="9">
        <f>[2]หน้าผ้า!G281</f>
        <v>21</v>
      </c>
      <c r="F272" s="9">
        <f>[2]หน้าผ้า!H281</f>
        <v>38</v>
      </c>
      <c r="G272" s="9" t="str">
        <f>[2]หน้าผ้า!I281</f>
        <v>ขาว</v>
      </c>
      <c r="H272" s="9" t="str">
        <f>[2]หน้าผ้า!J281</f>
        <v>ด้าน</v>
      </c>
      <c r="I272" s="9">
        <f>[2]หน้าผ้า!L281</f>
        <v>102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>
        <f>[2]หน้าผ้า!T281</f>
        <v>22</v>
      </c>
      <c r="N272" s="9">
        <f>[2]หน้าผ้า!U281</f>
        <v>40</v>
      </c>
      <c r="O272" s="9">
        <f>[2]หน้าผ้า!V281</f>
        <v>40</v>
      </c>
      <c r="P272" s="10">
        <f>[2]หน้าผ้า!AB281</f>
        <v>108.55204095999999</v>
      </c>
      <c r="Q272" s="10">
        <f>[2]หน้าผ้า!AC281</f>
        <v>0</v>
      </c>
      <c r="R272" s="10">
        <f>[2]หน้าผ้า!AD281</f>
        <v>108.55204095999999</v>
      </c>
      <c r="S272" s="9" t="str">
        <f>[2]หน้าผ้า!Z281</f>
        <v>500กระสอบแบน</v>
      </c>
      <c r="T272" s="12" t="str">
        <f>[2]หน้าผ้า!X281</f>
        <v>รอแจ้ง</v>
      </c>
      <c r="U272" s="11">
        <f>[2]หน้าผ้า!AA281</f>
        <v>5000</v>
      </c>
      <c r="V272" s="10">
        <f>[2]หน้าผ้า!AJ281</f>
        <v>0</v>
      </c>
      <c r="W272" s="10">
        <f>[2]หน้าผ้า!AL281</f>
        <v>5000</v>
      </c>
      <c r="X272" s="10">
        <f>[2]หน้าผ้า!AM281</f>
        <v>0</v>
      </c>
      <c r="Y272" s="10">
        <f>[2]หน้าผ้า!AN281</f>
        <v>5250</v>
      </c>
      <c r="Z272" s="9" t="str">
        <f>[2]หน้าผ้า!AO281</f>
        <v>WSWT2121670SM</v>
      </c>
      <c r="AA272" s="8">
        <f>[2]หน้าผ้า!AQ281</f>
        <v>5518.15</v>
      </c>
      <c r="AB272" s="8">
        <f>[2]หน้าผ้า!AR281</f>
        <v>0</v>
      </c>
      <c r="AC272" s="8">
        <f>[2]หน้าผ้า!AS281</f>
        <v>5518.15</v>
      </c>
      <c r="AD272" s="8">
        <f>[2]หน้าผ้า!AT281</f>
        <v>0</v>
      </c>
      <c r="AE272" s="8">
        <f>[2]หน้าผ้า!AU281</f>
        <v>5518.15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P8</v>
      </c>
      <c r="AI272" s="1">
        <f>[2]หน้าผ้า!DM281</f>
        <v>4</v>
      </c>
      <c r="AJ272" s="3" t="str">
        <f>[2]หน้าผ้า!DN281</f>
        <v>รอแจ้ง</v>
      </c>
      <c r="AK272" s="3" t="e">
        <f>[2]หน้าผ้า!DQ281</f>
        <v>#VALUE!</v>
      </c>
      <c r="AL272" s="3" t="e">
        <f>[2]หน้าผ้า!DR281</f>
        <v>#VALUE!</v>
      </c>
      <c r="AM272" s="3" t="e">
        <f>[2]หน้าผ้า!DS281</f>
        <v>#VALUE!</v>
      </c>
      <c r="AN272" s="3" t="e">
        <f>[2]หน้าผ้า!DT281</f>
        <v>#VALUE!</v>
      </c>
      <c r="AO272" s="3" t="e">
        <f>[2]หน้าผ้า!DU281</f>
        <v>#VALUE!</v>
      </c>
      <c r="AP272" s="3" t="e">
        <f>[2]หน้าผ้า!DP281</f>
        <v>#VALUE!</v>
      </c>
      <c r="AQ272" s="3" t="e">
        <f>[2]หน้าผ้า!DW281</f>
        <v>#VALUE!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WRWT21670/WRWT21670</v>
      </c>
      <c r="BD272" s="56">
        <f>[2]หน้าผ้า!CA281</f>
        <v>396.82856033333326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21</v>
      </c>
      <c r="F273" s="9">
        <f>[2]หน้าผ้า!H282</f>
        <v>37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74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 t="str">
        <f>[2]หน้าผ้า!AC282</f>
        <v>ว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WSWT2121670SM</v>
      </c>
      <c r="AA273" s="8">
        <f>[2]หน้าผ้า!AQ282</f>
        <v>300744.14832000021</v>
      </c>
      <c r="AB273" s="8">
        <f>[2]หน้าผ้า!AR282</f>
        <v>138107.42000000004</v>
      </c>
      <c r="AC273" s="8">
        <f>[2]หน้าผ้า!AS282</f>
        <v>162636.72832000002</v>
      </c>
      <c r="AD273" s="8">
        <f>[2]หน้าผ้า!AT282</f>
        <v>126768.86</v>
      </c>
      <c r="AE273" s="8">
        <f>[2]หน้าผ้า!AU282</f>
        <v>173975.28832000005</v>
      </c>
      <c r="AF273" s="8" t="str">
        <f>[2]หน้าผ้า!AI282</f>
        <v>ระบุในSD</v>
      </c>
      <c r="AG273" s="1" t="str">
        <f>[3]หน้าผ้า!DC285</f>
        <v>ผ้าขาว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WRWT210670/WRWT21670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21.6</v>
      </c>
      <c r="F274" s="9">
        <f>[2]หน้าผ้า!H283</f>
        <v>34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97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WSWT2221940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ยังไม่ได้พิมพ์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WRWT21940/WRWT21940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45965</v>
      </c>
      <c r="B275" s="14" t="str">
        <f>[2]หน้าผ้า!B284</f>
        <v>ใบรับคำสั่งซื้อ</v>
      </c>
      <c r="C275" s="9" t="str">
        <f>[2]หน้าผ้า!E284</f>
        <v>บจก.เกษตรสุริยาพันธุ์ข้าว</v>
      </c>
      <c r="D275" s="13" t="str">
        <f>[2]หน้าผ้า!F284</f>
        <v>เกษตรสุริยา(แดง)</v>
      </c>
      <c r="E275" s="9">
        <f>[2]หน้าผ้า!G284</f>
        <v>23</v>
      </c>
      <c r="F275" s="9">
        <f>[2]หน้าผ้า!H284</f>
        <v>34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68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บิด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500กระสอบ</v>
      </c>
      <c r="T275" s="12">
        <f>[2]หน้าผ้า!X284</f>
        <v>45973</v>
      </c>
      <c r="U275" s="11">
        <f>[2]หน้าผ้า!AA284</f>
        <v>30000</v>
      </c>
      <c r="V275" s="10">
        <f>[2]หน้าผ้า!AJ284</f>
        <v>0</v>
      </c>
      <c r="W275" s="10">
        <f>[2]หน้าผ้า!AL284</f>
        <v>30000</v>
      </c>
      <c r="X275" s="10">
        <f>[2]หน้าผ้า!AM284</f>
        <v>0</v>
      </c>
      <c r="Y275" s="10">
        <f>[2]หน้าผ้า!AN284</f>
        <v>31500</v>
      </c>
      <c r="Z275" s="9" t="str">
        <f>[2]หน้าผ้า!AO284</f>
        <v>WSWT2325650</v>
      </c>
      <c r="AA275" s="8">
        <f>[2]หน้าผ้า!AQ284</f>
        <v>29756.100000000002</v>
      </c>
      <c r="AB275" s="8">
        <f>[2]หน้าผ้า!AR284</f>
        <v>29756.100000000002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P7</v>
      </c>
      <c r="AI275" s="1">
        <f>[2]หน้าผ้า!DM284</f>
        <v>2</v>
      </c>
      <c r="AJ275" s="3">
        <f>[2]หน้าผ้า!DN284</f>
        <v>45973</v>
      </c>
      <c r="AK275" s="3">
        <f>[2]หน้าผ้า!DQ284</f>
        <v>0</v>
      </c>
      <c r="AL275" s="3">
        <f>[2]หน้าผ้า!DR284</f>
        <v>45964</v>
      </c>
      <c r="AM275" s="3">
        <f>[2]หน้าผ้า!DS284</f>
        <v>45971</v>
      </c>
      <c r="AN275" s="3">
        <f>[2]หน้าผ้า!DT284</f>
        <v>45972</v>
      </c>
      <c r="AO275" s="3">
        <f>[2]หน้าผ้า!DU284</f>
        <v>45972</v>
      </c>
      <c r="AP275" s="3">
        <f>[2]หน้าผ้า!DP284</f>
        <v>45968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 t="str">
        <f>[2]หน้าผ้า!ED284</f>
        <v>รอART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WRWT25650/WRWT25650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45965</v>
      </c>
      <c r="B276" s="14" t="str">
        <f>[2]หน้าผ้า!B285</f>
        <v>ใบรับคำสั่งซื้อ</v>
      </c>
      <c r="C276" s="9" t="str">
        <f>[2]หน้าผ้า!E285</f>
        <v>บจก.เกษตรสุริยาพันธุ์ข้าว</v>
      </c>
      <c r="D276" s="13" t="str">
        <f>[2]หน้าผ้า!F285</f>
        <v>ไม่พิมพ์</v>
      </c>
      <c r="E276" s="9">
        <f>[2]หน้าผ้า!G285</f>
        <v>23</v>
      </c>
      <c r="F276" s="9">
        <f>[2]หน้าผ้า!H285</f>
        <v>34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68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500กระสอบ</v>
      </c>
      <c r="T276" s="12">
        <f>[2]หน้าผ้า!X285</f>
        <v>45973</v>
      </c>
      <c r="U276" s="11">
        <f>[2]หน้าผ้า!AA285</f>
        <v>10000</v>
      </c>
      <c r="V276" s="10">
        <f>[2]หน้าผ้า!AJ285</f>
        <v>0</v>
      </c>
      <c r="W276" s="10">
        <f>[2]หน้าผ้า!AL285</f>
        <v>10000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WSWT2325650</v>
      </c>
      <c r="AA276" s="8">
        <f>[2]หน้าผ้า!AQ285</f>
        <v>9918.7000000000007</v>
      </c>
      <c r="AB276" s="8">
        <f>[2]หน้าผ้า!AR285</f>
        <v>9918.7000000000007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P7</v>
      </c>
      <c r="AI276" s="1">
        <f>[2]หน้าผ้า!DM285</f>
        <v>2</v>
      </c>
      <c r="AJ276" s="3">
        <f>[2]หน้าผ้า!DN285</f>
        <v>45973</v>
      </c>
      <c r="AK276" s="3">
        <f>[2]หน้าผ้า!DQ285</f>
        <v>0</v>
      </c>
      <c r="AL276" s="3">
        <f>[2]หน้าผ้า!DR285</f>
        <v>45964</v>
      </c>
      <c r="AM276" s="3">
        <f>[2]หน้าผ้า!DS285</f>
        <v>45971</v>
      </c>
      <c r="AN276" s="3">
        <f>[2]หน้าผ้า!DT285</f>
        <v>45972</v>
      </c>
      <c r="AO276" s="3">
        <f>[2]หน้าผ้า!DU285</f>
        <v>45972</v>
      </c>
      <c r="AP276" s="3">
        <f>[2]หน้าผ้า!DP285</f>
        <v>45968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ตัด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WRWT25650/WRWT25650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45965</v>
      </c>
      <c r="B277" s="14" t="str">
        <f>[2]หน้าผ้า!B286</f>
        <v>ใบรับคำสั่งซื้อ</v>
      </c>
      <c r="C277" s="9" t="str">
        <f>[2]หน้าผ้า!E286</f>
        <v>บจก.ซิเบลโก้(บางเลน)</v>
      </c>
      <c r="D277" s="13" t="str">
        <f>[2]หน้าผ้า!F286</f>
        <v>FELDSPAR SP SPAR A</v>
      </c>
      <c r="E277" s="9">
        <f>[2]หน้าผ้า!G286</f>
        <v>23</v>
      </c>
      <c r="F277" s="9">
        <f>[2]หน้าผ้า!H286</f>
        <v>38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100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ไม่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500กระสอบแบนเต็มใบ</v>
      </c>
      <c r="T277" s="12">
        <f>[2]หน้าผ้า!X286</f>
        <v>45994</v>
      </c>
      <c r="U277" s="11">
        <f>[2]หน้าผ้า!AA286</f>
        <v>5000</v>
      </c>
      <c r="V277" s="10">
        <f>[2]หน้าผ้า!AJ286</f>
        <v>0</v>
      </c>
      <c r="W277" s="10">
        <f>[2]หน้าผ้า!AL286</f>
        <v>5000</v>
      </c>
      <c r="X277" s="10">
        <f>[2]หน้าผ้า!AM286</f>
        <v>0</v>
      </c>
      <c r="Y277" s="10">
        <f>[2]หน้าผ้า!AN286</f>
        <v>5250</v>
      </c>
      <c r="Z277" s="9" t="str">
        <f>[2]หน้าผ้า!AO286</f>
        <v>WSWT2325650</v>
      </c>
      <c r="AA277" s="8">
        <f>[2]หน้าผ้า!AQ286</f>
        <v>5518.15</v>
      </c>
      <c r="AB277" s="8">
        <f>[2]หน้าผ้า!AR286</f>
        <v>1627</v>
      </c>
      <c r="AC277" s="8">
        <f>[2]หน้าผ้า!AS286</f>
        <v>3891.1499999999996</v>
      </c>
      <c r="AD277" s="8">
        <f>[2]หน้าผ้า!AT286</f>
        <v>1627</v>
      </c>
      <c r="AE277" s="8">
        <f>[2]หน้าผ้า!AU286</f>
        <v>3891.1499999999996</v>
      </c>
      <c r="AF277" s="8" t="str">
        <f>[2]หน้าผ้า!AI286</f>
        <v>ห้ามเกิน-ขาดได้5%</v>
      </c>
      <c r="AG277" s="1" t="str">
        <f>[3]หน้าผ้า!DC289</f>
        <v>ยังไม่ได้พิมพ์</v>
      </c>
      <c r="AH277" s="1" t="str">
        <f>[2]หน้าผ้า!DL286</f>
        <v>P8</v>
      </c>
      <c r="AI277" s="1">
        <f>[2]หน้าผ้า!DM286</f>
        <v>4</v>
      </c>
      <c r="AJ277" s="3">
        <f>[2]หน้าผ้า!DN286</f>
        <v>45994</v>
      </c>
      <c r="AK277" s="3">
        <f>[2]หน้าผ้า!DQ286</f>
        <v>45990</v>
      </c>
      <c r="AL277" s="3">
        <f>[2]หน้าผ้า!DR286</f>
        <v>45984</v>
      </c>
      <c r="AM277" s="3">
        <f>[2]หน้าผ้า!DS286</f>
        <v>45991</v>
      </c>
      <c r="AN277" s="3">
        <f>[2]หน้าผ้า!DT286</f>
        <v>45992</v>
      </c>
      <c r="AO277" s="3">
        <f>[2]หน้าผ้า!DU286</f>
        <v>45992</v>
      </c>
      <c r="AP277" s="3">
        <f>[2]หน้าผ้า!DP286</f>
        <v>45989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 t="str">
        <f>[2]หน้าผ้า!ED286</f>
        <v>รอART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WRWT25650/WRWT25650</v>
      </c>
      <c r="BD277" s="56">
        <f>[2]หน้าผ้า!CA286</f>
        <v>290.86346249999997</v>
      </c>
    </row>
    <row r="278" spans="1:56" ht="27.75" customHeight="1" x14ac:dyDescent="0.45">
      <c r="A278" s="3">
        <f>[2]หน้าผ้า!C287</f>
        <v>45965</v>
      </c>
      <c r="B278" s="14" t="str">
        <f>[2]หน้าผ้า!B287</f>
        <v>ใบรับคำสั่งซื้อ</v>
      </c>
      <c r="C278" s="9" t="str">
        <f>[2]หน้าผ้า!E287</f>
        <v>บจก.ซิเบลโก้(บางเลน)</v>
      </c>
      <c r="D278" s="13" t="str">
        <f>[2]หน้าผ้า!F287</f>
        <v>FELDSPAR N15</v>
      </c>
      <c r="E278" s="9">
        <f>[2]หน้าผ้า!G287</f>
        <v>23</v>
      </c>
      <c r="F278" s="9">
        <f>[2]หน้าผ้า!H287</f>
        <v>38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ไม่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500กระสอบแบนเต็มใบ</v>
      </c>
      <c r="T278" s="12">
        <f>[2]หน้าผ้า!X287</f>
        <v>46027</v>
      </c>
      <c r="U278" s="11">
        <f>[2]หน้าผ้า!AA287</f>
        <v>5000</v>
      </c>
      <c r="V278" s="10">
        <f>[2]หน้าผ้า!AJ287</f>
        <v>0</v>
      </c>
      <c r="W278" s="10">
        <f>[2]หน้าผ้า!AL287</f>
        <v>5000</v>
      </c>
      <c r="X278" s="10">
        <f>[2]หน้าผ้า!AM287</f>
        <v>0</v>
      </c>
      <c r="Y278" s="10">
        <f>[2]หน้าผ้า!AN287</f>
        <v>5250</v>
      </c>
      <c r="Z278" s="9" t="str">
        <f>[2]หน้าผ้า!AO287</f>
        <v>WSWT2325650</v>
      </c>
      <c r="AA278" s="8">
        <f>[2]หน้าผ้า!AQ287</f>
        <v>5518.15</v>
      </c>
      <c r="AB278" s="8">
        <f>[2]หน้าผ้า!AR287</f>
        <v>0</v>
      </c>
      <c r="AC278" s="8">
        <f>[2]หน้าผ้า!AS287</f>
        <v>5518.15</v>
      </c>
      <c r="AD278" s="8">
        <f>[2]หน้าผ้า!AT287</f>
        <v>0</v>
      </c>
      <c r="AE278" s="8">
        <f>[2]หน้าผ้า!AU287</f>
        <v>5518.15</v>
      </c>
      <c r="AF278" s="8" t="str">
        <f>[2]หน้าผ้า!AI287</f>
        <v>ห้ามเกิน-ขาดได้5%</v>
      </c>
      <c r="AG278" s="1" t="str">
        <f>[3]หน้าผ้า!DC290</f>
        <v>รอแบบ</v>
      </c>
      <c r="AH278" s="1" t="str">
        <f>[2]หน้าผ้า!DL287</f>
        <v>P8</v>
      </c>
      <c r="AI278" s="1">
        <f>[2]หน้าผ้า!DM287</f>
        <v>4</v>
      </c>
      <c r="AJ278" s="3">
        <f>[2]หน้าผ้า!DN287</f>
        <v>46027</v>
      </c>
      <c r="AK278" s="3">
        <f>[2]หน้าผ้า!DQ287</f>
        <v>46023</v>
      </c>
      <c r="AL278" s="3">
        <f>[2]หน้าผ้า!DR287</f>
        <v>46017</v>
      </c>
      <c r="AM278" s="3">
        <f>[2]หน้าผ้า!DS287</f>
        <v>46024</v>
      </c>
      <c r="AN278" s="3">
        <f>[2]หน้าผ้า!DT287</f>
        <v>46025</v>
      </c>
      <c r="AO278" s="3">
        <f>[2]หน้าผ้า!DU287</f>
        <v>46025</v>
      </c>
      <c r="AP278" s="3">
        <f>[2]หน้าผ้า!DP287</f>
        <v>46022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 t="str">
        <f>[2]หน้าผ้า!ED287</f>
        <v>รอART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WRWT25650/WRWT25650</v>
      </c>
      <c r="BD278" s="56">
        <f>[2]หน้าผ้า!CA287</f>
        <v>412.4817124999999</v>
      </c>
    </row>
    <row r="279" spans="1:56" ht="27.75" customHeight="1" x14ac:dyDescent="0.45">
      <c r="A279" s="3">
        <f>[2]หน้าผ้า!C288</f>
        <v>45965</v>
      </c>
      <c r="B279" s="14" t="str">
        <f>[2]หน้าผ้า!B288</f>
        <v>ใบรับคำสั่งซื้อ</v>
      </c>
      <c r="C279" s="9" t="str">
        <f>[2]หน้าผ้า!E288</f>
        <v>บจก.ซิเบลโก้(บางเลน)</v>
      </c>
      <c r="D279" s="13" t="str">
        <f>[2]หน้าผ้า!F288</f>
        <v>FELDSPAR K200BL</v>
      </c>
      <c r="E279" s="9">
        <f>[2]หน้าผ้า!G288</f>
        <v>23</v>
      </c>
      <c r="F279" s="9">
        <f>[2]หน้าผ้า!H288</f>
        <v>38</v>
      </c>
      <c r="G279" s="9" t="str">
        <f>[2]หน้าผ้า!I288</f>
        <v>ขาว</v>
      </c>
      <c r="H279" s="9" t="str">
        <f>[2]หน้าผ้า!J288</f>
        <v>ใส</v>
      </c>
      <c r="I279" s="9">
        <f>[2]หน้าผ้า!L288</f>
        <v>100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ไม่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>500กระสอบแบนเต็มใบ</v>
      </c>
      <c r="T279" s="12">
        <f>[2]หน้าผ้า!X288</f>
        <v>46027</v>
      </c>
      <c r="U279" s="11">
        <f>[2]หน้าผ้า!AA288</f>
        <v>5000</v>
      </c>
      <c r="V279" s="10">
        <f>[2]หน้าผ้า!AJ288</f>
        <v>0</v>
      </c>
      <c r="W279" s="10">
        <f>[2]หน้าผ้า!AL288</f>
        <v>5000</v>
      </c>
      <c r="X279" s="10">
        <f>[2]หน้าผ้า!AM288</f>
        <v>0</v>
      </c>
      <c r="Y279" s="10">
        <f>[2]หน้าผ้า!AN288</f>
        <v>5250</v>
      </c>
      <c r="Z279" s="9" t="str">
        <f>[2]หน้าผ้า!AO288</f>
        <v>WSWT2325650</v>
      </c>
      <c r="AA279" s="8">
        <f>[2]หน้าผ้า!AQ288</f>
        <v>5518.15</v>
      </c>
      <c r="AB279" s="8">
        <f>[2]หน้าผ้า!AR288</f>
        <v>0</v>
      </c>
      <c r="AC279" s="8">
        <f>[2]หน้าผ้า!AS288</f>
        <v>5518.15</v>
      </c>
      <c r="AD279" s="8">
        <f>[2]หน้าผ้า!AT288</f>
        <v>0</v>
      </c>
      <c r="AE279" s="8">
        <f>[2]หน้าผ้า!AU288</f>
        <v>5518.15</v>
      </c>
      <c r="AF279" s="8" t="str">
        <f>[2]หน้าผ้า!AI288</f>
        <v>ห้ามเกิน-ขาดได้5%</v>
      </c>
      <c r="AG279" s="1" t="str">
        <f>[3]หน้าผ้า!DC291</f>
        <v>พร้อมส่ง</v>
      </c>
      <c r="AH279" s="1" t="str">
        <f>[2]หน้าผ้า!DL288</f>
        <v>P8</v>
      </c>
      <c r="AI279" s="1">
        <f>[2]หน้าผ้า!DM288</f>
        <v>4</v>
      </c>
      <c r="AJ279" s="3">
        <f>[2]หน้าผ้า!DN288</f>
        <v>46027</v>
      </c>
      <c r="AK279" s="3">
        <f>[2]หน้าผ้า!DQ288</f>
        <v>46023</v>
      </c>
      <c r="AL279" s="3">
        <f>[2]หน้าผ้า!DR288</f>
        <v>46017</v>
      </c>
      <c r="AM279" s="3">
        <f>[2]หน้าผ้า!DS288</f>
        <v>46024</v>
      </c>
      <c r="AN279" s="3">
        <f>[2]หน้าผ้า!DT288</f>
        <v>46025</v>
      </c>
      <c r="AO279" s="3">
        <f>[2]หน้าผ้า!DU288</f>
        <v>46025</v>
      </c>
      <c r="AP279" s="3">
        <f>[2]หน้าผ้า!DP288</f>
        <v>46022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งานเคลือบ+พิมพ์</v>
      </c>
      <c r="AX279" s="2" t="str">
        <f>[2]หน้าผ้า!ED288</f>
        <v>รอART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WRWT25650/WRWT25650</v>
      </c>
      <c r="BD279" s="56">
        <f>[2]หน้าผ้า!CA288</f>
        <v>412.4817124999999</v>
      </c>
    </row>
    <row r="280" spans="1:56" ht="27.75" customHeight="1" x14ac:dyDescent="0.45">
      <c r="A280" s="3" t="str">
        <f>[2]หน้าผ้า!C289</f>
        <v>ประมาณการ</v>
      </c>
      <c r="B280" s="14" t="str">
        <f>[2]หน้าผ้า!B289</f>
        <v>ประมาณการ</v>
      </c>
      <c r="C280" s="9" t="str">
        <f>[2]หน้าผ้า!E289</f>
        <v>พันธุ์ข้าว</v>
      </c>
      <c r="D280" s="13" t="str">
        <f>[2]หน้าผ้า!F289</f>
        <v>พันธุ์ข้าว</v>
      </c>
      <c r="E280" s="9">
        <f>[2]หน้าผ้า!G289</f>
        <v>23</v>
      </c>
      <c r="F280" s="9">
        <f>[2]หน้าผ้า!H289</f>
        <v>34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68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บิด</v>
      </c>
      <c r="M280" s="10" t="str">
        <f>[2]หน้าผ้า!T289</f>
        <v>ไม่สวมถุงใน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 t="str">
        <f>[2]หน้าผ้า!Z289</f>
        <v>500กระสอบ</v>
      </c>
      <c r="T280" s="12">
        <f>[2]หน้าผ้า!X289</f>
        <v>45991</v>
      </c>
      <c r="U280" s="11">
        <f>[2]หน้าผ้า!AA289</f>
        <v>30000</v>
      </c>
      <c r="V280" s="10">
        <f>[2]หน้าผ้า!AJ289</f>
        <v>0</v>
      </c>
      <c r="W280" s="10">
        <f>[2]หน้าผ้า!AL289</f>
        <v>30000</v>
      </c>
      <c r="X280" s="10">
        <f>[2]หน้าผ้า!AM289</f>
        <v>0</v>
      </c>
      <c r="Y280" s="10">
        <f>[2]หน้าผ้า!AN289</f>
        <v>31500</v>
      </c>
      <c r="Z280" s="9" t="str">
        <f>[2]หน้าผ้า!AO289</f>
        <v>WSWT2325650</v>
      </c>
      <c r="AA280" s="8">
        <f>[2]หน้าผ้า!AQ289</f>
        <v>29756.100000000002</v>
      </c>
      <c r="AB280" s="8">
        <f>[2]หน้าผ้า!AR289</f>
        <v>0</v>
      </c>
      <c r="AC280" s="8">
        <f>[2]หน้าผ้า!AS289</f>
        <v>29756.100000000002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รอตัด</v>
      </c>
      <c r="AH280" s="1" t="str">
        <f>[2]หน้าผ้า!DL289</f>
        <v>P7</v>
      </c>
      <c r="AI280" s="1">
        <f>[2]หน้าผ้า!DM289</f>
        <v>2</v>
      </c>
      <c r="AJ280" s="3">
        <f>[2]หน้าผ้า!DN289</f>
        <v>45991</v>
      </c>
      <c r="AK280" s="3">
        <f>[2]หน้าผ้า!DQ289</f>
        <v>0</v>
      </c>
      <c r="AL280" s="3">
        <f>[2]หน้าผ้า!DR289</f>
        <v>45982</v>
      </c>
      <c r="AM280" s="3">
        <f>[2]หน้าผ้า!DS289</f>
        <v>45989</v>
      </c>
      <c r="AN280" s="3">
        <f>[2]หน้าผ้า!DT289</f>
        <v>45990</v>
      </c>
      <c r="AO280" s="3">
        <f>[2]หน้าผ้า!DU289</f>
        <v>45990</v>
      </c>
      <c r="AP280" s="3">
        <f>[2]หน้าผ้า!DP289</f>
        <v>45986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WRWT25650/WRWT25650</v>
      </c>
      <c r="BD280" s="56">
        <f>[2]หน้าผ้า!CA289</f>
        <v>2224.2684750000003</v>
      </c>
    </row>
    <row r="281" spans="1:56" ht="27.75" customHeight="1" x14ac:dyDescent="0.45">
      <c r="A281" s="3" t="str">
        <f>[2]หน้าผ้า!C290</f>
        <v>ประมาณการ</v>
      </c>
      <c r="B281" s="14" t="str">
        <f>[2]หน้าผ้า!B290</f>
        <v>ประมาณการ</v>
      </c>
      <c r="C281" s="9" t="str">
        <f>[2]หน้าผ้า!E290</f>
        <v>บจก.ซิเบลโก้(สบปราบ)</v>
      </c>
      <c r="D281" s="13" t="str">
        <f>[2]หน้าผ้า!F290</f>
        <v>รอแบบ</v>
      </c>
      <c r="E281" s="9">
        <f>[2]หน้าผ้า!G290</f>
        <v>23</v>
      </c>
      <c r="F281" s="9">
        <f>[2]หน้าผ้า!H290</f>
        <v>34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68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ไม่</v>
      </c>
      <c r="M281" s="10">
        <f>[2]หน้าผ้า!T290</f>
        <v>24</v>
      </c>
      <c r="N281" s="9">
        <f>[2]หน้าผ้า!U290</f>
        <v>37</v>
      </c>
      <c r="O281" s="9">
        <f>[2]หน้าผ้า!V290</f>
        <v>50</v>
      </c>
      <c r="P281" s="10">
        <f>[2]หน้าผ้า!AB290</f>
        <v>821.54158271999995</v>
      </c>
      <c r="Q281" s="10">
        <f>[2]หน้าผ้า!AC290</f>
        <v>0</v>
      </c>
      <c r="R281" s="10">
        <f>[2]หน้าผ้า!AD290</f>
        <v>821.54158271999995</v>
      </c>
      <c r="S281" s="9" t="str">
        <f>[2]หน้าผ้า!Z290</f>
        <v>มัด100</v>
      </c>
      <c r="T281" s="12">
        <f>[2]หน้าผ้า!X290</f>
        <v>45991</v>
      </c>
      <c r="U281" s="11">
        <f>[2]หน้าผ้า!AA290</f>
        <v>30000</v>
      </c>
      <c r="V281" s="10">
        <f>[2]หน้าผ้า!AJ290</f>
        <v>0</v>
      </c>
      <c r="W281" s="10">
        <f>[2]หน้าผ้า!AL290</f>
        <v>30000</v>
      </c>
      <c r="X281" s="10">
        <f>[2]หน้าผ้า!AM290</f>
        <v>0</v>
      </c>
      <c r="Y281" s="10">
        <f>[2]หน้าผ้า!AN290</f>
        <v>31500</v>
      </c>
      <c r="Z281" s="9" t="str">
        <f>[2]หน้าผ้า!AO290</f>
        <v>WSWT2325650</v>
      </c>
      <c r="AA281" s="8">
        <f>[2]หน้าผ้า!AQ290</f>
        <v>29756.100000000002</v>
      </c>
      <c r="AB281" s="8">
        <f>[2]หน้าผ้า!AR290</f>
        <v>0</v>
      </c>
      <c r="AC281" s="8">
        <f>[2]หน้าผ้า!AS290</f>
        <v>29756.100000000002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พร้อมส่ง</v>
      </c>
      <c r="AH281" s="1" t="str">
        <f>[2]หน้าผ้า!DL290</f>
        <v>P9</v>
      </c>
      <c r="AI281" s="1">
        <f>[2]หน้าผ้า!DM290</f>
        <v>3</v>
      </c>
      <c r="AJ281" s="3">
        <f>[2]หน้าผ้า!DN290</f>
        <v>45991</v>
      </c>
      <c r="AK281" s="3">
        <f>[2]หน้าผ้า!DQ290</f>
        <v>0</v>
      </c>
      <c r="AL281" s="3">
        <f>[2]หน้าผ้า!DR290</f>
        <v>45981</v>
      </c>
      <c r="AM281" s="3">
        <f>[2]หน้าผ้า!DS290</f>
        <v>45988</v>
      </c>
      <c r="AN281" s="3">
        <f>[2]หน้าผ้า!DT290</f>
        <v>45989</v>
      </c>
      <c r="AO281" s="3">
        <f>[2]หน้าผ้า!DU290</f>
        <v>45989</v>
      </c>
      <c r="AP281" s="3">
        <f>[2]หน้าผ้า!DP290</f>
        <v>45986</v>
      </c>
      <c r="AQ281" s="3">
        <f>[2]หน้าผ้า!DW290</f>
        <v>45990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>รอART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WRWT25650/WRWT25650</v>
      </c>
      <c r="BD281" s="56">
        <f>[2]หน้าผ้า!CA290</f>
        <v>2224.2684750000003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23</v>
      </c>
      <c r="F282" s="9">
        <f>[2]หน้าผ้า!H291</f>
        <v>34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68</v>
      </c>
      <c r="J282" s="9" t="str">
        <f>[2]หน้าผ้า!M291</f>
        <v>±</v>
      </c>
      <c r="K282" s="9">
        <f>[2]หน้าผ้า!N291</f>
        <v>5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WSWT2325650</v>
      </c>
      <c r="AA282" s="8">
        <f>[2]หน้าผ้า!AQ291</f>
        <v>115741.45000000001</v>
      </c>
      <c r="AB282" s="8">
        <f>[2]หน้าผ้า!AR291</f>
        <v>41301.800000000003</v>
      </c>
      <c r="AC282" s="8">
        <f>[2]หน้าผ้า!AS291</f>
        <v>74439.650000000009</v>
      </c>
      <c r="AD282" s="8">
        <f>[2]หน้าผ้า!AT291</f>
        <v>1627</v>
      </c>
      <c r="AE282" s="8">
        <f>[2]หน้าผ้า!AU291</f>
        <v>14927.449999999999</v>
      </c>
      <c r="AF282" s="8" t="str">
        <f>[2]หน้าผ้า!AI291</f>
        <v>ระบุในSD</v>
      </c>
      <c r="AG282" s="1" t="str">
        <f>[3]หน้าผ้า!DC294</f>
        <v>รอตัด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WRWT25650/WRWT25650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45944</v>
      </c>
      <c r="B283" s="14" t="str">
        <f>[2]หน้าผ้า!B292</f>
        <v>MK68-001235</v>
      </c>
      <c r="C283" s="9" t="str">
        <f>[2]หน้าผ้า!E292</f>
        <v>คุณปราสาท เจริญธรรมรักษา</v>
      </c>
      <c r="D283" s="13" t="str">
        <f>[2]หน้าผ้า!F292</f>
        <v>พร้อมชน 25 กก.(เขียว)</v>
      </c>
      <c r="E283" s="9">
        <f>[2]หน้าผ้า!G292</f>
        <v>23</v>
      </c>
      <c r="F283" s="9">
        <f>[2]หน้าผ้า!H292</f>
        <v>34</v>
      </c>
      <c r="G283" s="9" t="str">
        <f>[2]หน้าผ้า!I292</f>
        <v>ขาวแถบใส5</v>
      </c>
      <c r="H283" s="9">
        <f>[2]หน้าผ้า!J292</f>
        <v>0</v>
      </c>
      <c r="I283" s="9">
        <f>[2]หน้าผ้า!L292</f>
        <v>68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45975</v>
      </c>
      <c r="U283" s="11">
        <f>[2]หน้าผ้า!AA292</f>
        <v>5000</v>
      </c>
      <c r="V283" s="10">
        <f>[2]หน้าผ้า!AJ292</f>
        <v>0</v>
      </c>
      <c r="W283" s="10">
        <f>[2]หน้าผ้า!AL292</f>
        <v>5000</v>
      </c>
      <c r="X283" s="10">
        <f>[2]หน้าผ้า!AM292</f>
        <v>5045</v>
      </c>
      <c r="Y283" s="10">
        <f>[2]หน้าผ้า!AN292</f>
        <v>0</v>
      </c>
      <c r="Z283" s="9" t="str">
        <f>[2]หน้าผ้า!AO292</f>
        <v>WSWTSCL052325650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รอตัด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45975</v>
      </c>
      <c r="AK283" s="3">
        <f>[2]หน้าผ้า!DQ292</f>
        <v>0</v>
      </c>
      <c r="AL283" s="3">
        <f>[2]หน้าผ้า!DR292</f>
        <v>45966</v>
      </c>
      <c r="AM283" s="3">
        <f>[2]หน้าผ้า!DS292</f>
        <v>45973</v>
      </c>
      <c r="AN283" s="3">
        <f>[2]หน้าผ้า!DT292</f>
        <v>45974</v>
      </c>
      <c r="AO283" s="3">
        <f>[2]หน้าผ้า!DU292</f>
        <v>45974</v>
      </c>
      <c r="AP283" s="3">
        <f>[2]หน้าผ้า!DP292</f>
        <v>45970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WRWT25650/WRCL25680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23</v>
      </c>
      <c r="F284" s="9">
        <f>[2]หน้าผ้า!H293</f>
        <v>34</v>
      </c>
      <c r="G284" s="9" t="str">
        <f>[2]หน้าผ้า!I293</f>
        <v>ขาวแถบใส5</v>
      </c>
      <c r="H284" s="9">
        <f>[2]หน้าผ้า!J293</f>
        <v>0</v>
      </c>
      <c r="I284" s="9">
        <f>[2]หน้าผ้า!L293</f>
        <v>68</v>
      </c>
      <c r="J284" s="9" t="str">
        <f>[2]หน้าผ้า!M293</f>
        <v>±</v>
      </c>
      <c r="K284" s="9">
        <f>[2]หน้าผ้า!N293</f>
        <v>5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WSWTSCL052325650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รอตัด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WRWT25650/WRCL25680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45944</v>
      </c>
      <c r="B285" s="14" t="str">
        <f>[2]หน้าผ้า!B294</f>
        <v>MK68-001234</v>
      </c>
      <c r="C285" s="9" t="str">
        <f>[2]หน้าผ้า!E294</f>
        <v>คุณปราสาท เจริญธรรมรักษา</v>
      </c>
      <c r="D285" s="13" t="str">
        <f>[2]หน้าผ้า!F294</f>
        <v>ถุงเขียว(คัดพิเศษ)</v>
      </c>
      <c r="E285" s="9">
        <f>[2]หน้าผ้า!G294</f>
        <v>23</v>
      </c>
      <c r="F285" s="9">
        <f>[2]หน้าผ้า!H294</f>
        <v>34</v>
      </c>
      <c r="G285" s="9" t="str">
        <f>[2]หน้าผ้า!I294</f>
        <v>ขาวแถบใส2</v>
      </c>
      <c r="H285" s="9">
        <f>[2]หน้าผ้า!J294</f>
        <v>0</v>
      </c>
      <c r="I285" s="9">
        <f>[2]หน้าผ้า!L294</f>
        <v>68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500กระสอบ</v>
      </c>
      <c r="T285" s="12">
        <f>[2]หน้าผ้า!X294</f>
        <v>45975</v>
      </c>
      <c r="U285" s="11">
        <f>[2]หน้าผ้า!AA294</f>
        <v>5000</v>
      </c>
      <c r="V285" s="10">
        <f>[2]หน้าผ้า!AJ294</f>
        <v>0</v>
      </c>
      <c r="W285" s="10">
        <f>[2]หน้าผ้า!AL294</f>
        <v>5000</v>
      </c>
      <c r="X285" s="10">
        <f>[2]หน้าผ้า!AM294</f>
        <v>5350</v>
      </c>
      <c r="Y285" s="10">
        <f>[2]หน้าผ้า!AN294</f>
        <v>0</v>
      </c>
      <c r="Z285" s="9" t="str">
        <f>[2]หน้าผ้า!AO294</f>
        <v>WSWTFCL022325650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ยังไม่ได้พิมพ์</v>
      </c>
      <c r="AH285" s="1" t="str">
        <f>[2]หน้าผ้า!DL294</f>
        <v>P7</v>
      </c>
      <c r="AI285" s="1">
        <f>[2]หน้าผ้า!DM294</f>
        <v>2</v>
      </c>
      <c r="AJ285" s="3">
        <f>[2]หน้าผ้า!DN294</f>
        <v>45975</v>
      </c>
      <c r="AK285" s="3">
        <f>[2]หน้าผ้า!DQ294</f>
        <v>0</v>
      </c>
      <c r="AL285" s="3">
        <f>[2]หน้าผ้า!DR294</f>
        <v>45966</v>
      </c>
      <c r="AM285" s="3">
        <f>[2]หน้าผ้า!DS294</f>
        <v>45973</v>
      </c>
      <c r="AN285" s="3">
        <f>[2]หน้าผ้า!DT294</f>
        <v>45974</v>
      </c>
      <c r="AO285" s="3">
        <f>[2]หน้าผ้า!DU294</f>
        <v>45974</v>
      </c>
      <c r="AP285" s="3">
        <f>[2]หน้าผ้า!DP294</f>
        <v>45970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WRWT25650/WRCL25680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45944</v>
      </c>
      <c r="B286" s="14" t="str">
        <f>[2]หน้าผ้า!B295</f>
        <v>MK68-001234</v>
      </c>
      <c r="C286" s="9" t="str">
        <f>[2]หน้าผ้า!E295</f>
        <v>คุณปราสาท เจริญธรรมรักษา</v>
      </c>
      <c r="D286" s="13" t="str">
        <f>[2]หน้าผ้า!F295</f>
        <v>ถุงชมพู</v>
      </c>
      <c r="E286" s="9">
        <f>[2]หน้าผ้า!G295</f>
        <v>23</v>
      </c>
      <c r="F286" s="9">
        <f>[2]หน้าผ้า!H295</f>
        <v>34</v>
      </c>
      <c r="G286" s="9" t="str">
        <f>[2]หน้าผ้า!I295</f>
        <v>ขาวแถบใส2</v>
      </c>
      <c r="H286" s="9">
        <f>[2]หน้าผ้า!J295</f>
        <v>0</v>
      </c>
      <c r="I286" s="9">
        <f>[2]หน้าผ้า!L295</f>
        <v>68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บิด</v>
      </c>
      <c r="M286" s="10" t="str">
        <f>[2]หน้าผ้า!T295</f>
        <v>ไม่สวมถุงใน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 t="str">
        <f>[2]หน้าผ้า!Z295</f>
        <v>500กระสอบ</v>
      </c>
      <c r="T286" s="12">
        <f>[2]หน้าผ้า!X295</f>
        <v>45975</v>
      </c>
      <c r="U286" s="11">
        <f>[2]หน้าผ้า!AA295</f>
        <v>3000</v>
      </c>
      <c r="V286" s="10">
        <f>[2]หน้าผ้า!AJ295</f>
        <v>0</v>
      </c>
      <c r="W286" s="10">
        <f>[2]หน้าผ้า!AL295</f>
        <v>3000</v>
      </c>
      <c r="X286" s="10">
        <f>[2]หน้าผ้า!AM295</f>
        <v>3200</v>
      </c>
      <c r="Y286" s="10">
        <f>[2]หน้าผ้า!AN295</f>
        <v>0</v>
      </c>
      <c r="Z286" s="9" t="str">
        <f>[2]หน้าผ้า!AO295</f>
        <v>WSWTFCL022325650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 t="str">
        <f>[3]หน้าผ้า!DC298</f>
        <v>ยังไม่ได้พิมพ์</v>
      </c>
      <c r="AH286" s="1" t="str">
        <f>[2]หน้าผ้า!DL295</f>
        <v>P7</v>
      </c>
      <c r="AI286" s="1">
        <f>[2]หน้าผ้า!DM295</f>
        <v>2</v>
      </c>
      <c r="AJ286" s="3">
        <f>[2]หน้าผ้า!DN295</f>
        <v>45975</v>
      </c>
      <c r="AK286" s="3">
        <f>[2]หน้าผ้า!DQ295</f>
        <v>0</v>
      </c>
      <c r="AL286" s="3">
        <f>[2]หน้าผ้า!DR295</f>
        <v>45966</v>
      </c>
      <c r="AM286" s="3">
        <f>[2]หน้าผ้า!DS295</f>
        <v>45973</v>
      </c>
      <c r="AN286" s="3">
        <f>[2]หน้าผ้า!DT295</f>
        <v>45974</v>
      </c>
      <c r="AO286" s="3">
        <f>[2]หน้าผ้า!DU295</f>
        <v>45974</v>
      </c>
      <c r="AP286" s="3">
        <f>[2]หน้าผ้า!DP295</f>
        <v>45970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 t="str">
        <f>[2]หน้าผ้า!ED295</f>
        <v xml:space="preserve"> /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WRWT25650/WRCL25680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45944</v>
      </c>
      <c r="B287" s="14" t="str">
        <f>[2]หน้าผ้า!B296</f>
        <v>MK68-001234</v>
      </c>
      <c r="C287" s="9" t="str">
        <f>[2]หน้าผ้า!E296</f>
        <v>คุณปราสาท เจริญธรรมรักษา</v>
      </c>
      <c r="D287" s="13" t="str">
        <f>[2]หน้าผ้า!F296</f>
        <v>ถุงม่วง</v>
      </c>
      <c r="E287" s="9">
        <f>[2]หน้าผ้า!G296</f>
        <v>23</v>
      </c>
      <c r="F287" s="9">
        <f>[2]หน้าผ้า!H296</f>
        <v>34</v>
      </c>
      <c r="G287" s="9" t="str">
        <f>[2]หน้าผ้า!I296</f>
        <v>ขาวแถบใส2</v>
      </c>
      <c r="H287" s="9">
        <f>[2]หน้าผ้า!J296</f>
        <v>0</v>
      </c>
      <c r="I287" s="9">
        <f>[2]หน้าผ้า!L296</f>
        <v>68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500กระสอบ</v>
      </c>
      <c r="T287" s="12">
        <f>[2]หน้าผ้า!X296</f>
        <v>45975</v>
      </c>
      <c r="U287" s="11">
        <f>[2]หน้าผ้า!AA296</f>
        <v>5000</v>
      </c>
      <c r="V287" s="10">
        <f>[2]หน้าผ้า!AJ296</f>
        <v>0</v>
      </c>
      <c r="W287" s="10">
        <f>[2]หน้าผ้า!AL296</f>
        <v>5000</v>
      </c>
      <c r="X287" s="10">
        <f>[2]หน้าผ้า!AM296</f>
        <v>5400</v>
      </c>
      <c r="Y287" s="10">
        <f>[2]หน้าผ้า!AN296</f>
        <v>0</v>
      </c>
      <c r="Z287" s="9" t="str">
        <f>[2]หน้าผ้า!AO296</f>
        <v>WSWTFCL022325650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>พร้อมส่ง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45975</v>
      </c>
      <c r="AK287" s="3">
        <f>[2]หน้าผ้า!DQ296</f>
        <v>0</v>
      </c>
      <c r="AL287" s="3">
        <f>[2]หน้าผ้า!DR296</f>
        <v>45966</v>
      </c>
      <c r="AM287" s="3">
        <f>[2]หน้าผ้า!DS296</f>
        <v>45973</v>
      </c>
      <c r="AN287" s="3">
        <f>[2]หน้าผ้า!DT296</f>
        <v>45974</v>
      </c>
      <c r="AO287" s="3">
        <f>[2]หน้าผ้า!DU296</f>
        <v>45974</v>
      </c>
      <c r="AP287" s="3">
        <f>[2]หน้าผ้า!DP296</f>
        <v>45970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WRWT25650/WRCL25680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45964</v>
      </c>
      <c r="B288" s="14" t="str">
        <f>[2]หน้าผ้า!B297</f>
        <v>MK68-001324</v>
      </c>
      <c r="C288" s="9" t="str">
        <f>[2]หน้าผ้า!E297</f>
        <v>คุณปราสาท เจริญธรรมรักษา</v>
      </c>
      <c r="D288" s="13" t="str">
        <f>[2]หน้าผ้า!F297</f>
        <v>ถุงม่วง(คัดพิเศษ)</v>
      </c>
      <c r="E288" s="9">
        <f>[2]หน้าผ้า!G297</f>
        <v>23</v>
      </c>
      <c r="F288" s="9">
        <f>[2]หน้าผ้า!H297</f>
        <v>34</v>
      </c>
      <c r="G288" s="9" t="str">
        <f>[2]หน้าผ้า!I297</f>
        <v>ขาวแถบใส2</v>
      </c>
      <c r="H288" s="9">
        <f>[2]หน้าผ้า!J297</f>
        <v>0</v>
      </c>
      <c r="I288" s="9">
        <f>[2]หน้าผ้า!L297</f>
        <v>68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 t="str">
        <f>[2]หน้าผ้า!T297</f>
        <v>ไม่สวมถุงใน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 t="str">
        <f>[2]หน้าผ้า!Z297</f>
        <v>500กระสอบ</v>
      </c>
      <c r="T288" s="12">
        <f>[2]หน้าผ้า!X297</f>
        <v>45975</v>
      </c>
      <c r="U288" s="11">
        <f>[2]หน้าผ้า!AA297</f>
        <v>10000</v>
      </c>
      <c r="V288" s="10">
        <f>[2]หน้าผ้า!AJ297</f>
        <v>0</v>
      </c>
      <c r="W288" s="10">
        <f>[2]หน้าผ้า!AL297</f>
        <v>10000</v>
      </c>
      <c r="X288" s="10">
        <f>[2]หน้าผ้า!AM297</f>
        <v>0</v>
      </c>
      <c r="Y288" s="10">
        <f>[2]หน้าผ้า!AN297</f>
        <v>10500</v>
      </c>
      <c r="Z288" s="9" t="str">
        <f>[2]หน้าผ้า!AO297</f>
        <v>WSWTFCL022325650</v>
      </c>
      <c r="AA288" s="8">
        <f>[2]หน้าผ้า!AQ297</f>
        <v>9918.7000000000007</v>
      </c>
      <c r="AB288" s="8">
        <f>[2]หน้าผ้า!AR297</f>
        <v>8049</v>
      </c>
      <c r="AC288" s="8">
        <f>[2]หน้าผ้า!AS297</f>
        <v>1869.7000000000007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 t="str">
        <f>[3]หน้าผ้า!DC300</f>
        <v>พร้อมส่ง</v>
      </c>
      <c r="AH288" s="1" t="str">
        <f>[2]หน้าผ้า!DL297</f>
        <v>P7</v>
      </c>
      <c r="AI288" s="1">
        <f>[2]หน้าผ้า!DM297</f>
        <v>2</v>
      </c>
      <c r="AJ288" s="3">
        <f>[2]หน้าผ้า!DN297</f>
        <v>45975</v>
      </c>
      <c r="AK288" s="3">
        <f>[2]หน้าผ้า!DQ297</f>
        <v>0</v>
      </c>
      <c r="AL288" s="3">
        <f>[2]หน้าผ้า!DR297</f>
        <v>45966</v>
      </c>
      <c r="AM288" s="3">
        <f>[2]หน้าผ้า!DS297</f>
        <v>45973</v>
      </c>
      <c r="AN288" s="3">
        <f>[2]หน้าผ้า!DT297</f>
        <v>45974</v>
      </c>
      <c r="AO288" s="3">
        <f>[2]หน้าผ้า!DU297</f>
        <v>45974</v>
      </c>
      <c r="AP288" s="3">
        <f>[2]หน้าผ้า!DP297</f>
        <v>45970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WRWT25650/WRCL25680</v>
      </c>
      <c r="BD288" s="56">
        <f>[2]หน้าผ้า!CA297</f>
        <v>150.88063511111116</v>
      </c>
    </row>
    <row r="289" spans="1:56" ht="27.75" customHeight="1" x14ac:dyDescent="0.45">
      <c r="A289" s="3">
        <f>[2]หน้าผ้า!C298</f>
        <v>45964</v>
      </c>
      <c r="B289" s="14" t="str">
        <f>[2]หน้าผ้า!B298</f>
        <v>MK68-001324</v>
      </c>
      <c r="C289" s="9" t="str">
        <f>[2]หน้าผ้า!E298</f>
        <v>คุณปราสาท เจริญธรรมรักษา</v>
      </c>
      <c r="D289" s="13" t="str">
        <f>[2]หน้าผ้า!F298</f>
        <v>ถุงม่วง</v>
      </c>
      <c r="E289" s="9">
        <f>[2]หน้าผ้า!G298</f>
        <v>23</v>
      </c>
      <c r="F289" s="9">
        <f>[2]หน้าผ้า!H298</f>
        <v>34</v>
      </c>
      <c r="G289" s="9" t="str">
        <f>[2]หน้าผ้า!I298</f>
        <v>ขาวแถบใส2</v>
      </c>
      <c r="H289" s="9">
        <f>[2]หน้าผ้า!J298</f>
        <v>0</v>
      </c>
      <c r="I289" s="9">
        <f>[2]หน้าผ้า!L298</f>
        <v>68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บิด</v>
      </c>
      <c r="M289" s="10" t="str">
        <f>[2]หน้าผ้า!T298</f>
        <v>ไม่สวมถุงใน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 t="str">
        <f>[2]หน้าผ้า!Z298</f>
        <v>500กระสอบ</v>
      </c>
      <c r="T289" s="12">
        <f>[2]หน้าผ้า!X298</f>
        <v>45975</v>
      </c>
      <c r="U289" s="11">
        <f>[2]หน้าผ้า!AA298</f>
        <v>5000</v>
      </c>
      <c r="V289" s="10">
        <f>[2]หน้าผ้า!AJ298</f>
        <v>0</v>
      </c>
      <c r="W289" s="10">
        <f>[2]หน้าผ้า!AL298</f>
        <v>5000</v>
      </c>
      <c r="X289" s="10">
        <f>[2]หน้าผ้า!AM298</f>
        <v>0</v>
      </c>
      <c r="Y289" s="10">
        <f>[2]หน้าผ้า!AN298</f>
        <v>5250</v>
      </c>
      <c r="Z289" s="9" t="str">
        <f>[2]หน้าผ้า!AO298</f>
        <v>WSWTFCL022325650</v>
      </c>
      <c r="AA289" s="8">
        <f>[2]หน้าผ้า!AQ298</f>
        <v>4959.3500000000004</v>
      </c>
      <c r="AB289" s="8">
        <f>[2]หน้าผ้า!AR298</f>
        <v>0</v>
      </c>
      <c r="AC289" s="8">
        <f>[2]หน้าผ้า!AS298</f>
        <v>4959.3500000000004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 t="str">
        <f>[3]หน้าผ้า!DC301</f>
        <v>พร้อมส่ง</v>
      </c>
      <c r="AH289" s="1" t="str">
        <f>[2]หน้าผ้า!DL298</f>
        <v>P7</v>
      </c>
      <c r="AI289" s="1">
        <f>[2]หน้าผ้า!DM298</f>
        <v>2</v>
      </c>
      <c r="AJ289" s="3">
        <f>[2]หน้าผ้า!DN298</f>
        <v>45975</v>
      </c>
      <c r="AK289" s="3">
        <f>[2]หน้าผ้า!DQ298</f>
        <v>0</v>
      </c>
      <c r="AL289" s="3">
        <f>[2]หน้าผ้า!DR298</f>
        <v>45966</v>
      </c>
      <c r="AM289" s="3">
        <f>[2]หน้าผ้า!DS298</f>
        <v>45973</v>
      </c>
      <c r="AN289" s="3">
        <f>[2]หน้าผ้า!DT298</f>
        <v>45974</v>
      </c>
      <c r="AO289" s="3">
        <f>[2]หน้าผ้า!DU298</f>
        <v>45974</v>
      </c>
      <c r="AP289" s="3">
        <f>[2]หน้าผ้า!DP298</f>
        <v>45970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WRWT25650/WRCL25680</v>
      </c>
      <c r="BD289" s="56">
        <f>[2]หน้าผ้า!CA298</f>
        <v>400.2085242222222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23</v>
      </c>
      <c r="F290" s="9">
        <f>[2]หน้าผ้า!H299</f>
        <v>34</v>
      </c>
      <c r="G290" s="9" t="str">
        <f>[2]หน้าผ้า!I299</f>
        <v>ขาวแถบใส2</v>
      </c>
      <c r="H290" s="9">
        <f>[2]หน้าผ้า!J299</f>
        <v>0</v>
      </c>
      <c r="I290" s="9">
        <f>[2]หน้าผ้า!L299</f>
        <v>68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WSWTFCL022325650</v>
      </c>
      <c r="AA290" s="8">
        <f>[2]หน้าผ้า!AQ299</f>
        <v>14878.050000000001</v>
      </c>
      <c r="AB290" s="8">
        <f>[2]หน้าผ้า!AR299</f>
        <v>8049</v>
      </c>
      <c r="AC290" s="8">
        <f>[2]หน้าผ้า!AS299</f>
        <v>6829.0500000000011</v>
      </c>
      <c r="AD290" s="8">
        <f>[2]หน้าผ้า!AT299</f>
        <v>0</v>
      </c>
      <c r="AE290" s="8">
        <f>[2]หน้าผ้า!AU299</f>
        <v>0</v>
      </c>
      <c r="AF290" s="8" t="str">
        <f>[2]หน้าผ้า!AI299</f>
        <v>ระบุในSD</v>
      </c>
      <c r="AG290" s="1" t="str">
        <f>[3]หน้าผ้า!DC302</f>
        <v>พร้อมส่ง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WRWT25650/WRCL25680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23</v>
      </c>
      <c r="F291" s="9">
        <f>[2]หน้าผ้า!H300</f>
        <v>37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85</v>
      </c>
      <c r="J291" s="9" t="str">
        <f>[2]หน้าผ้า!M300</f>
        <v>±</v>
      </c>
      <c r="K291" s="9">
        <f>[2]หน้าผ้า!N300</f>
        <v>5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WSWT2325800</v>
      </c>
      <c r="AA291" s="8" t="e">
        <f>[2]หน้าผ้า!AQ300</f>
        <v>#REF!</v>
      </c>
      <c r="AB291" s="8" t="e">
        <f>[2]หน้าผ้า!AR300</f>
        <v>#REF!</v>
      </c>
      <c r="AC291" s="8" t="e">
        <f>[2]หน้าผ้า!AS300</f>
        <v>#REF!</v>
      </c>
      <c r="AD291" s="8" t="e">
        <f>[2]หน้าผ้า!AT300</f>
        <v>#REF!</v>
      </c>
      <c r="AE291" s="8" t="e">
        <f>[2]หน้าผ้า!AU300</f>
        <v>#REF!</v>
      </c>
      <c r="AF291" s="8" t="str">
        <f>[2]หน้าผ้า!AI300</f>
        <v>ระบุในSD</v>
      </c>
      <c r="AG291" s="1" t="str">
        <f>[3]หน้าผ้า!DC303</f>
        <v>พร้อมส่ง</v>
      </c>
      <c r="AH291" s="1">
        <f>[2]หน้าผ้า!DL300</f>
        <v>0</v>
      </c>
      <c r="AI291" s="1" t="str">
        <f>[2]หน้าผ้า!DM300</f>
        <v>Lead time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WRWT25800/WRWT28750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23</v>
      </c>
      <c r="F292" s="9">
        <f>[2]หน้าผ้า!H301</f>
        <v>37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85</v>
      </c>
      <c r="J292" s="9" t="str">
        <f>[2]หน้าผ้า!M301</f>
        <v>±</v>
      </c>
      <c r="K292" s="9">
        <f>[2]หน้าผ้า!N301</f>
        <v>5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WSWT2321750</v>
      </c>
      <c r="AA292" s="8" t="e">
        <f>[2]หน้าผ้า!AQ301</f>
        <v>#REF!</v>
      </c>
      <c r="AB292" s="8" t="e">
        <f>[2]หน้าผ้า!AR301</f>
        <v>#REF!</v>
      </c>
      <c r="AC292" s="8" t="e">
        <f>[2]หน้าผ้า!AS301</f>
        <v>#REF!</v>
      </c>
      <c r="AD292" s="8" t="e">
        <f>[2]หน้าผ้า!AT301</f>
        <v>#REF!</v>
      </c>
      <c r="AE292" s="8" t="e">
        <f>[2]หน้าผ้า!AU301</f>
        <v>#REF!</v>
      </c>
      <c r="AF292" s="8" t="str">
        <f>[2]หน้าผ้า!AI301</f>
        <v>ระบุในSD</v>
      </c>
      <c r="AG292" s="1" t="str">
        <f>[3]หน้าผ้า!DC304</f>
        <v>รอตัด</v>
      </c>
      <c r="AH292" s="1">
        <f>[2]หน้าผ้า!DL301</f>
        <v>0</v>
      </c>
      <c r="AI292" s="1" t="str">
        <f>[2]หน้าผ้า!DM301</f>
        <v>Lead time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WRWT230750/WRWT21750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23</v>
      </c>
      <c r="F293" s="9">
        <f>[2]หน้าผ้า!H302</f>
        <v>34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90</v>
      </c>
      <c r="J293" s="9" t="str">
        <f>[2]หน้าผ้า!M302</f>
        <v>±</v>
      </c>
      <c r="K293" s="9">
        <f>[2]หน้าผ้า!N302</f>
        <v>5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WSWTSCL0223211125</v>
      </c>
      <c r="AA293" s="8" t="e">
        <f>[2]หน้าผ้า!AQ302</f>
        <v>#REF!</v>
      </c>
      <c r="AB293" s="8" t="e">
        <f>[2]หน้าผ้า!AR302</f>
        <v>#REF!</v>
      </c>
      <c r="AC293" s="8" t="e">
        <f>[2]หน้าผ้า!AS302</f>
        <v>#REF!</v>
      </c>
      <c r="AD293" s="8" t="e">
        <f>[2]หน้าผ้า!AT302</f>
        <v>#REF!</v>
      </c>
      <c r="AE293" s="8" t="e">
        <f>[2]หน้าผ้า!AU302</f>
        <v>#REF!</v>
      </c>
      <c r="AF293" s="8" t="str">
        <f>[2]หน้าผ้า!AI302</f>
        <v>ระบุในSD</v>
      </c>
      <c r="AG293" s="1" t="str">
        <f>[3]หน้าผ้า!DC305</f>
        <v>พร้อมส่ง</v>
      </c>
      <c r="AH293" s="1">
        <f>[2]หน้าผ้า!DL302</f>
        <v>0</v>
      </c>
      <c r="AI293" s="1" t="str">
        <f>[2]หน้าผ้า!DM302</f>
        <v>Lead time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WRWT230800/WRWT25650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23</v>
      </c>
      <c r="F294" s="9">
        <f>[2]หน้าผ้า!H303</f>
        <v>37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90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WSWT2325800SM</v>
      </c>
      <c r="AA294" s="8" t="e">
        <f>[2]หน้าผ้า!AQ303</f>
        <v>#REF!</v>
      </c>
      <c r="AB294" s="8" t="e">
        <f>[2]หน้าผ้า!AR303</f>
        <v>#REF!</v>
      </c>
      <c r="AC294" s="8" t="e">
        <f>[2]หน้าผ้า!AS303</f>
        <v>#REF!</v>
      </c>
      <c r="AD294" s="8" t="e">
        <f>[2]หน้าผ้า!AT303</f>
        <v>#REF!</v>
      </c>
      <c r="AE294" s="8" t="e">
        <f>[2]หน้าผ้า!AU303</f>
        <v>#REF!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WRWT21800/WRWT21800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45953</v>
      </c>
      <c r="B295" s="14" t="str">
        <f>[2]หน้าผ้า!B304</f>
        <v>MK68-001273</v>
      </c>
      <c r="C295" s="9" t="str">
        <f>[2]หน้าผ้า!E304</f>
        <v>โรงสีข้าวธัญญกิจ</v>
      </c>
      <c r="D295" s="13" t="str">
        <f>[2]หน้าผ้า!F304</f>
        <v>ราชสีห์ ข้าวคัดพิเศษ</v>
      </c>
      <c r="E295" s="9">
        <f>[2]หน้าผ้า!G304</f>
        <v>23</v>
      </c>
      <c r="F295" s="9">
        <f>[2]หน้าผ้า!H304</f>
        <v>37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120</v>
      </c>
      <c r="J295" s="9" t="str">
        <f>[2]หน้าผ้า!M304</f>
        <v>+</v>
      </c>
      <c r="K295" s="9">
        <f>[2]หน้าผ้า!N304</f>
        <v>5</v>
      </c>
      <c r="L295" s="9" t="str">
        <f>[2]หน้าผ้า!R304</f>
        <v>ไม่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>500กระสอบ</v>
      </c>
      <c r="T295" s="12">
        <f>[2]หน้าผ้า!X304</f>
        <v>45968</v>
      </c>
      <c r="U295" s="11">
        <f>[2]หน้าผ้า!AA304</f>
        <v>10000</v>
      </c>
      <c r="V295" s="10">
        <f>[2]หน้าผ้า!AJ304</f>
        <v>0</v>
      </c>
      <c r="W295" s="10">
        <f>[2]หน้าผ้า!AL304</f>
        <v>10000</v>
      </c>
      <c r="X295" s="10">
        <f>[2]หน้าผ้า!AM304</f>
        <v>10500</v>
      </c>
      <c r="Y295" s="10">
        <f>[2]หน้าผ้า!AN304</f>
        <v>0</v>
      </c>
      <c r="Z295" s="9" t="str">
        <f>[2]หน้าผ้า!AO304</f>
        <v>WSWT23211125120SMFX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 t="str">
        <f>[2]หน้าผ้า!AI304</f>
        <v>ขาด-เกินได้5%</v>
      </c>
      <c r="AG295" s="1" t="str">
        <f>[3]หน้าผ้า!DC307</f>
        <v>พร้อมส่ง</v>
      </c>
      <c r="AH295" s="1" t="str">
        <f>[2]หน้าผ้า!DL304</f>
        <v>P7</v>
      </c>
      <c r="AI295" s="1">
        <f>[2]หน้าผ้า!DM304</f>
        <v>2</v>
      </c>
      <c r="AJ295" s="3">
        <f>[2]หน้าผ้า!DN304</f>
        <v>45968</v>
      </c>
      <c r="AK295" s="3">
        <f>[2]หน้าผ้า!DQ304</f>
        <v>0</v>
      </c>
      <c r="AL295" s="3">
        <f>[2]หน้าผ้า!DR304</f>
        <v>45959</v>
      </c>
      <c r="AM295" s="3">
        <f>[2]หน้าผ้า!DS304</f>
        <v>45966</v>
      </c>
      <c r="AN295" s="3">
        <f>[2]หน้าผ้า!DT304</f>
        <v>45967</v>
      </c>
      <c r="AO295" s="3">
        <f>[2]หน้าผ้า!DU304</f>
        <v>45967</v>
      </c>
      <c r="AP295" s="3">
        <f>[2]หน้าผ้า!DP304</f>
        <v>45963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 t="str">
        <f>[2]หน้าผ้า!ED304</f>
        <v>รอART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WRWT211125/WRWT21940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37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120</v>
      </c>
      <c r="J296" s="9" t="str">
        <f>[2]หน้าผ้า!M305</f>
        <v>+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WSWT23211125120SMFX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 t="str">
        <f>[2]หน้าผ้า!AI305</f>
        <v>ระบุในSD</v>
      </c>
      <c r="AG296" s="1" t="str">
        <f>[3]หน้าผ้า!DC308</f>
        <v>พิมพ์ไม่ครบ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WROP2301125/WRBR21940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 t="str">
        <f>[2]หน้าผ้า!F306</f>
        <v xml:space="preserve">  </v>
      </c>
      <c r="E297" s="9">
        <f>[2]หน้าผ้า!G306</f>
        <v>23</v>
      </c>
      <c r="F297" s="9">
        <f>[2]หน้าผ้า!H306</f>
        <v>37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130</v>
      </c>
      <c r="J297" s="9" t="str">
        <f>[2]หน้าผ้า!M306</f>
        <v>+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WSWT23211125130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ยังไม่ได้พิมพ์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WRWT211125/WRWT251080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23</v>
      </c>
      <c r="F298" s="9">
        <f>[2]หน้าผ้า!H307</f>
        <v>37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120</v>
      </c>
      <c r="J298" s="9" t="str">
        <f>[2]หน้าผ้า!M307</f>
        <v>±</v>
      </c>
      <c r="K298" s="9">
        <f>[2]หน้าผ้า!N307</f>
        <v>3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WSWT2321112512051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ยังไม่ได้พิมพ์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WRWT211125/WRWT21900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45601</v>
      </c>
      <c r="B299" s="14" t="str">
        <f>[2]หน้าผ้า!B308</f>
        <v>MK67-001490</v>
      </c>
      <c r="C299" s="9" t="str">
        <f>[2]หน้าผ้า!E308</f>
        <v>บจก.น้ำตาลทิพย์สุโขทัย</v>
      </c>
      <c r="D299" s="13" t="str">
        <f>[2]หน้าผ้า!F308</f>
        <v>Green for white sugar</v>
      </c>
      <c r="E299" s="9">
        <f>[2]หน้าผ้า!G308</f>
        <v>23</v>
      </c>
      <c r="F299" s="9">
        <f>[2]หน้าผ้า!H308</f>
        <v>37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130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บิด</v>
      </c>
      <c r="M299" s="10">
        <f>[2]หน้าผ้า!T308</f>
        <v>24</v>
      </c>
      <c r="N299" s="9">
        <f>[2]หน้าผ้า!U308</f>
        <v>40</v>
      </c>
      <c r="O299" s="9">
        <f>[2]หน้าผ้า!V308</f>
        <v>55</v>
      </c>
      <c r="P299" s="10">
        <f>[2]หน้าผ้า!AB308</f>
        <v>1709.6946451199997</v>
      </c>
      <c r="Q299" s="10">
        <f>[2]หน้าผ้า!AC308</f>
        <v>0</v>
      </c>
      <c r="R299" s="10">
        <f>[2]หน้าผ้า!AD308</f>
        <v>1709.6946451199997</v>
      </c>
      <c r="S299" s="9" t="str">
        <f>[2]หน้าผ้า!Z308</f>
        <v>400แบน</v>
      </c>
      <c r="T299" s="12">
        <f>[2]หน้าผ้า!X308</f>
        <v>45975</v>
      </c>
      <c r="U299" s="11">
        <f>[2]หน้าผ้า!AA308</f>
        <v>54000</v>
      </c>
      <c r="V299" s="10">
        <f>[2]หน้าผ้า!AJ308</f>
        <v>1500</v>
      </c>
      <c r="W299" s="10">
        <f>[2]หน้าผ้า!AL308</f>
        <v>52500</v>
      </c>
      <c r="X299" s="10">
        <f>[2]หน้าผ้า!AM308</f>
        <v>11270</v>
      </c>
      <c r="Y299" s="10">
        <f>[2]หน้าผ้า!AN308</f>
        <v>44866.5</v>
      </c>
      <c r="Z299" s="9" t="str">
        <f>[2]หน้าผ้า!AO308</f>
        <v>WSWT2321112512551</v>
      </c>
      <c r="AA299" s="8">
        <f>[2]หน้าผ้า!AQ308</f>
        <v>48262.445385000006</v>
      </c>
      <c r="AB299" s="8">
        <f>[2]หน้าผ้า!AR308</f>
        <v>7789</v>
      </c>
      <c r="AC299" s="8">
        <f>[2]หน้าผ้า!AS308</f>
        <v>40473.445385000006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 t="str">
        <f>[3]หน้าผ้า!DC311</f>
        <v>ยังไม่ได้พิมพ์</v>
      </c>
      <c r="AH299" s="1" t="str">
        <f>[2]หน้าผ้า!DL308</f>
        <v>P9</v>
      </c>
      <c r="AI299" s="1">
        <f>[2]หน้าผ้า!DM308</f>
        <v>3</v>
      </c>
      <c r="AJ299" s="3">
        <f>[2]หน้าผ้า!DN308</f>
        <v>45975</v>
      </c>
      <c r="AK299" s="3">
        <f>[2]หน้าผ้า!DQ308</f>
        <v>0</v>
      </c>
      <c r="AL299" s="3">
        <f>[2]หน้าผ้า!DR308</f>
        <v>45965</v>
      </c>
      <c r="AM299" s="3">
        <f>[2]หน้าผ้า!DS308</f>
        <v>45972</v>
      </c>
      <c r="AN299" s="3">
        <f>[2]หน้าผ้า!DT308</f>
        <v>45973</v>
      </c>
      <c r="AO299" s="3">
        <f>[2]หน้าผ้า!DU308</f>
        <v>45973</v>
      </c>
      <c r="AP299" s="3">
        <f>[2]หน้าผ้า!DP308</f>
        <v>45970</v>
      </c>
      <c r="AQ299" s="3">
        <f>[2]หน้าผ้า!DW308</f>
        <v>45974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งานพิมพ์</v>
      </c>
      <c r="AX299" s="2" t="str">
        <f>[2]หน้าผ้า!ED308</f>
        <v xml:space="preserve"> /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WRWT211125/WRWT251030</v>
      </c>
      <c r="BD299" s="56">
        <f>[2]หน้าผ้า!CA308</f>
        <v>5184.7945079268356</v>
      </c>
    </row>
    <row r="300" spans="1:56" ht="27.75" customHeight="1" x14ac:dyDescent="0.45">
      <c r="A300" s="3">
        <f>[2]หน้าผ้า!C309</f>
        <v>45601</v>
      </c>
      <c r="B300" s="14" t="str">
        <f>[2]หน้าผ้า!B309</f>
        <v>MK67-001490</v>
      </c>
      <c r="C300" s="9" t="str">
        <f>[2]หน้าผ้า!E309</f>
        <v>บจก.น้ำตาลทิพย์สุโขทัย</v>
      </c>
      <c r="D300" s="13" t="str">
        <f>[2]หน้าผ้า!F309</f>
        <v>Green for white sugar</v>
      </c>
      <c r="E300" s="9">
        <f>[2]หน้าผ้า!G309</f>
        <v>23</v>
      </c>
      <c r="F300" s="9">
        <f>[2]หน้าผ้า!H309</f>
        <v>37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130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บิด</v>
      </c>
      <c r="M300" s="10">
        <f>[2]หน้าผ้า!T309</f>
        <v>24</v>
      </c>
      <c r="N300" s="9">
        <f>[2]หน้าผ้า!U309</f>
        <v>40</v>
      </c>
      <c r="O300" s="9">
        <f>[2]หน้าผ้า!V309</f>
        <v>55</v>
      </c>
      <c r="P300" s="10">
        <f>[2]หน้าผ้า!AB309</f>
        <v>1758.5430635519999</v>
      </c>
      <c r="Q300" s="10">
        <f>[2]หน้าผ้า!AC309</f>
        <v>0</v>
      </c>
      <c r="R300" s="10">
        <f>[2]หน้าผ้า!AD309</f>
        <v>1758.5430635519999</v>
      </c>
      <c r="S300" s="9" t="str">
        <f>[2]หน้าผ้า!Z309</f>
        <v>400แบน</v>
      </c>
      <c r="T300" s="12">
        <f>[2]หน้าผ้า!X309</f>
        <v>45986</v>
      </c>
      <c r="U300" s="11">
        <f>[2]หน้าผ้า!AA309</f>
        <v>54000</v>
      </c>
      <c r="V300" s="10">
        <f>[2]หน้าผ้า!AJ309</f>
        <v>0</v>
      </c>
      <c r="W300" s="10">
        <f>[2]หน้าผ้า!AL309</f>
        <v>54000</v>
      </c>
      <c r="X300" s="10">
        <f>[2]หน้าผ้า!AM309</f>
        <v>0</v>
      </c>
      <c r="Y300" s="10">
        <f>[2]หน้าผ้า!AN309</f>
        <v>56700</v>
      </c>
      <c r="Z300" s="9" t="str">
        <f>[2]หน้าผ้า!AO309</f>
        <v>WSWT2321112512551</v>
      </c>
      <c r="AA300" s="8">
        <f>[2]หน้าผ้า!AQ309</f>
        <v>58087.26</v>
      </c>
      <c r="AB300" s="8">
        <f>[2]หน้าผ้า!AR309</f>
        <v>0</v>
      </c>
      <c r="AC300" s="8">
        <f>[2]หน้าผ้า!AS309</f>
        <v>58087.26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 t="str">
        <f>[3]หน้าผ้า!DC312</f>
        <v>ยังไม่ได้พิมพ์</v>
      </c>
      <c r="AH300" s="1" t="str">
        <f>[2]หน้าผ้า!DL309</f>
        <v>P9</v>
      </c>
      <c r="AI300" s="1">
        <f>[2]หน้าผ้า!DM309</f>
        <v>3</v>
      </c>
      <c r="AJ300" s="3">
        <f>[2]หน้าผ้า!DN309</f>
        <v>45986</v>
      </c>
      <c r="AK300" s="3">
        <f>[2]หน้าผ้า!DQ309</f>
        <v>0</v>
      </c>
      <c r="AL300" s="3">
        <f>[2]หน้าผ้า!DR309</f>
        <v>45976</v>
      </c>
      <c r="AM300" s="3">
        <f>[2]หน้าผ้า!DS309</f>
        <v>45983</v>
      </c>
      <c r="AN300" s="3">
        <f>[2]หน้าผ้า!DT309</f>
        <v>45984</v>
      </c>
      <c r="AO300" s="3">
        <f>[2]หน้าผ้า!DU309</f>
        <v>45984</v>
      </c>
      <c r="AP300" s="3">
        <f>[2]หน้าผ้า!DP309</f>
        <v>45981</v>
      </c>
      <c r="AQ300" s="3">
        <f>[2]หน้าผ้า!DW309</f>
        <v>45985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งานพิมพ์</v>
      </c>
      <c r="AX300" s="2" t="str">
        <f>[2]หน้าผ้า!ED309</f>
        <v xml:space="preserve"> /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WRWT211125/WRWT251030</v>
      </c>
      <c r="BD300" s="56">
        <f>[2]หน้าผ้า!CA309</f>
        <v>7441.1877655499993</v>
      </c>
    </row>
    <row r="301" spans="1:56" ht="27.75" customHeight="1" x14ac:dyDescent="0.45">
      <c r="A301" s="3">
        <f>[2]หน้าผ้า!C310</f>
        <v>45601</v>
      </c>
      <c r="B301" s="14" t="str">
        <f>[2]หน้าผ้า!B310</f>
        <v>MK67-001490</v>
      </c>
      <c r="C301" s="9" t="str">
        <f>[2]หน้าผ้า!E310</f>
        <v>บจก.น้ำตาลทิพย์สุโขทัย</v>
      </c>
      <c r="D301" s="13" t="str">
        <f>[2]หน้าผ้า!F310</f>
        <v>Green for white sugar</v>
      </c>
      <c r="E301" s="9">
        <f>[2]หน้าผ้า!G310</f>
        <v>23</v>
      </c>
      <c r="F301" s="9">
        <f>[2]หน้าผ้า!H310</f>
        <v>37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130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บิด</v>
      </c>
      <c r="M301" s="10">
        <f>[2]หน้าผ้า!T310</f>
        <v>24</v>
      </c>
      <c r="N301" s="9">
        <f>[2]หน้าผ้า!U310</f>
        <v>40</v>
      </c>
      <c r="O301" s="9">
        <f>[2]หน้าผ้า!V310</f>
        <v>55</v>
      </c>
      <c r="P301" s="10">
        <f>[2]หน้าผ้า!AB310</f>
        <v>1758.5430635519999</v>
      </c>
      <c r="Q301" s="10">
        <f>[2]หน้าผ้า!AC310</f>
        <v>0</v>
      </c>
      <c r="R301" s="10">
        <f>[2]หน้าผ้า!AD310</f>
        <v>1758.5430635519999</v>
      </c>
      <c r="S301" s="9" t="str">
        <f>[2]หน้าผ้า!Z310</f>
        <v>400แบน</v>
      </c>
      <c r="T301" s="12">
        <f>[2]หน้าผ้า!X310</f>
        <v>46001</v>
      </c>
      <c r="U301" s="11">
        <f>[2]หน้าผ้า!AA310</f>
        <v>54000</v>
      </c>
      <c r="V301" s="10">
        <f>[2]หน้าผ้า!AJ310</f>
        <v>0</v>
      </c>
      <c r="W301" s="10">
        <f>[2]หน้าผ้า!AL310</f>
        <v>54000</v>
      </c>
      <c r="X301" s="10">
        <f>[2]หน้าผ้า!AM310</f>
        <v>0</v>
      </c>
      <c r="Y301" s="10">
        <f>[2]หน้าผ้า!AN310</f>
        <v>56700</v>
      </c>
      <c r="Z301" s="9" t="str">
        <f>[2]หน้าผ้า!AO310</f>
        <v>WSWT2321112512551</v>
      </c>
      <c r="AA301" s="8">
        <f>[2]หน้าผ้า!AQ310</f>
        <v>58087.26</v>
      </c>
      <c r="AB301" s="8">
        <f>[2]หน้าผ้า!AR310</f>
        <v>0</v>
      </c>
      <c r="AC301" s="8">
        <f>[2]หน้าผ้า!AS310</f>
        <v>58087.26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พร้อมส่ง</v>
      </c>
      <c r="AH301" s="1" t="str">
        <f>[2]หน้าผ้า!DL310</f>
        <v>P9</v>
      </c>
      <c r="AI301" s="1">
        <f>[2]หน้าผ้า!DM310</f>
        <v>3</v>
      </c>
      <c r="AJ301" s="3">
        <f>[2]หน้าผ้า!DN310</f>
        <v>46001</v>
      </c>
      <c r="AK301" s="3">
        <f>[2]หน้าผ้า!DQ310</f>
        <v>0</v>
      </c>
      <c r="AL301" s="3">
        <f>[2]หน้าผ้า!DR310</f>
        <v>45991</v>
      </c>
      <c r="AM301" s="3">
        <f>[2]หน้าผ้า!DS310</f>
        <v>45998</v>
      </c>
      <c r="AN301" s="3">
        <f>[2]หน้าผ้า!DT310</f>
        <v>45999</v>
      </c>
      <c r="AO301" s="3">
        <f>[2]หน้าผ้า!DU310</f>
        <v>45999</v>
      </c>
      <c r="AP301" s="3">
        <f>[2]หน้าผ้า!DP310</f>
        <v>45996</v>
      </c>
      <c r="AQ301" s="3">
        <f>[2]หน้าผ้า!DW310</f>
        <v>46000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งานพิมพ์</v>
      </c>
      <c r="AX301" s="2" t="str">
        <f>[2]หน้าผ้า!ED310</f>
        <v xml:space="preserve"> /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WRWT211125/WRWT251030</v>
      </c>
      <c r="BD301" s="56">
        <f>[2]หน้าผ้า!CA310</f>
        <v>7441.1877655499993</v>
      </c>
    </row>
    <row r="302" spans="1:56" ht="27.75" customHeight="1" x14ac:dyDescent="0.45">
      <c r="A302" s="3">
        <f>[2]หน้าผ้า!C311</f>
        <v>45601</v>
      </c>
      <c r="B302" s="14" t="str">
        <f>[2]หน้าผ้า!B311</f>
        <v>MK67-001490</v>
      </c>
      <c r="C302" s="9" t="str">
        <f>[2]หน้าผ้า!E311</f>
        <v>บจก.น้ำตาลทิพย์สุโขทัย</v>
      </c>
      <c r="D302" s="13" t="str">
        <f>[2]หน้าผ้า!F311</f>
        <v>Green for white sugar</v>
      </c>
      <c r="E302" s="9">
        <f>[2]หน้าผ้า!G311</f>
        <v>23</v>
      </c>
      <c r="F302" s="9">
        <f>[2]หน้าผ้า!H311</f>
        <v>37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130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บิด</v>
      </c>
      <c r="M302" s="10">
        <f>[2]หน้าผ้า!T311</f>
        <v>24</v>
      </c>
      <c r="N302" s="9">
        <f>[2]หน้าผ้า!U311</f>
        <v>40</v>
      </c>
      <c r="O302" s="9">
        <f>[2]หน้าผ้า!V311</f>
        <v>55</v>
      </c>
      <c r="P302" s="10">
        <f>[2]หน้าผ้า!AB311</f>
        <v>1758.5430635519999</v>
      </c>
      <c r="Q302" s="10">
        <f>[2]หน้าผ้า!AC311</f>
        <v>0</v>
      </c>
      <c r="R302" s="10">
        <f>[2]หน้าผ้า!AD311</f>
        <v>1758.5430635519999</v>
      </c>
      <c r="S302" s="9" t="str">
        <f>[2]หน้าผ้า!Z311</f>
        <v>400แบน</v>
      </c>
      <c r="T302" s="12">
        <f>[2]หน้าผ้า!X311</f>
        <v>46011</v>
      </c>
      <c r="U302" s="11">
        <f>[2]หน้าผ้า!AA311</f>
        <v>54000</v>
      </c>
      <c r="V302" s="10">
        <f>[2]หน้าผ้า!AJ311</f>
        <v>0</v>
      </c>
      <c r="W302" s="10">
        <f>[2]หน้าผ้า!AL311</f>
        <v>54000</v>
      </c>
      <c r="X302" s="10">
        <f>[2]หน้าผ้า!AM311</f>
        <v>0</v>
      </c>
      <c r="Y302" s="10">
        <f>[2]หน้าผ้า!AN311</f>
        <v>56700</v>
      </c>
      <c r="Z302" s="9" t="str">
        <f>[2]หน้าผ้า!AO311</f>
        <v>WSWT2321112512551</v>
      </c>
      <c r="AA302" s="8">
        <f>[2]หน้าผ้า!AQ311</f>
        <v>58087.26</v>
      </c>
      <c r="AB302" s="8">
        <f>[2]หน้าผ้า!AR311</f>
        <v>0</v>
      </c>
      <c r="AC302" s="8">
        <f>[2]หน้าผ้า!AS311</f>
        <v>58087.26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พร้อมส่ง</v>
      </c>
      <c r="AH302" s="1" t="str">
        <f>[2]หน้าผ้า!DL311</f>
        <v>P9</v>
      </c>
      <c r="AI302" s="1">
        <f>[2]หน้าผ้า!DM311</f>
        <v>3</v>
      </c>
      <c r="AJ302" s="3">
        <f>[2]หน้าผ้า!DN311</f>
        <v>46011</v>
      </c>
      <c r="AK302" s="3">
        <f>[2]หน้าผ้า!DQ311</f>
        <v>0</v>
      </c>
      <c r="AL302" s="3">
        <f>[2]หน้าผ้า!DR311</f>
        <v>46001</v>
      </c>
      <c r="AM302" s="3">
        <f>[2]หน้าผ้า!DS311</f>
        <v>46008</v>
      </c>
      <c r="AN302" s="3">
        <f>[2]หน้าผ้า!DT311</f>
        <v>46009</v>
      </c>
      <c r="AO302" s="3">
        <f>[2]หน้าผ้า!DU311</f>
        <v>46009</v>
      </c>
      <c r="AP302" s="3">
        <f>[2]หน้าผ้า!DP311</f>
        <v>46006</v>
      </c>
      <c r="AQ302" s="3">
        <f>[2]หน้าผ้า!DW311</f>
        <v>46010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งานพิมพ์</v>
      </c>
      <c r="AX302" s="2" t="str">
        <f>[2]หน้าผ้า!ED311</f>
        <v xml:space="preserve"> /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WRWT211125/WRWT251030</v>
      </c>
      <c r="BD302" s="56">
        <f>[2]หน้าผ้า!CA311</f>
        <v>7441.1877655499993</v>
      </c>
    </row>
    <row r="303" spans="1:56" ht="27.75" customHeight="1" x14ac:dyDescent="0.45">
      <c r="A303" s="3">
        <f>[2]หน้าผ้า!C312</f>
        <v>45601</v>
      </c>
      <c r="B303" s="14" t="str">
        <f>[2]หน้าผ้า!B312</f>
        <v>MK67-001490</v>
      </c>
      <c r="C303" s="9" t="str">
        <f>[2]หน้าผ้า!E312</f>
        <v>บจก.น้ำตาลทิพย์สุโขทัย</v>
      </c>
      <c r="D303" s="13" t="str">
        <f>[2]หน้าผ้า!F312</f>
        <v>Green for white sugar</v>
      </c>
      <c r="E303" s="9">
        <f>[2]หน้าผ้า!G312</f>
        <v>23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130</v>
      </c>
      <c r="J303" s="9" t="str">
        <f>[2]หน้าผ้า!M312</f>
        <v>±</v>
      </c>
      <c r="K303" s="9">
        <f>[2]หน้าผ้า!N312</f>
        <v>5</v>
      </c>
      <c r="L303" s="9" t="str">
        <f>[2]หน้าผ้า!R312</f>
        <v>บิด</v>
      </c>
      <c r="M303" s="10">
        <f>[2]หน้าผ้า!T312</f>
        <v>24</v>
      </c>
      <c r="N303" s="9">
        <f>[2]หน้าผ้า!U312</f>
        <v>40</v>
      </c>
      <c r="O303" s="9">
        <f>[2]หน้าผ้า!V312</f>
        <v>55</v>
      </c>
      <c r="P303" s="10">
        <f>[2]หน้าผ้า!AB312</f>
        <v>7225.5929232368635</v>
      </c>
      <c r="Q303" s="10">
        <f>[2]หน้าผ้า!AC312</f>
        <v>0</v>
      </c>
      <c r="R303" s="10">
        <f>[2]หน้าผ้า!AD312</f>
        <v>7225.5929232368635</v>
      </c>
      <c r="S303" s="9" t="str">
        <f>[2]หน้าผ้า!Z312</f>
        <v>300แบน</v>
      </c>
      <c r="T303" s="12" t="str">
        <f>[2]หน้าผ้า!X312</f>
        <v>รอแจ้ง</v>
      </c>
      <c r="U303" s="11">
        <f>[2]หน้าผ้า!AA312</f>
        <v>221878</v>
      </c>
      <c r="V303" s="10">
        <f>[2]หน้าผ้า!AJ312</f>
        <v>0</v>
      </c>
      <c r="W303" s="10">
        <f>[2]หน้าผ้า!AL312</f>
        <v>221878</v>
      </c>
      <c r="X303" s="10">
        <f>[2]หน้าผ้า!AM312</f>
        <v>0</v>
      </c>
      <c r="Y303" s="10">
        <f>[2]หน้าผ้า!AN312</f>
        <v>232971.90000000002</v>
      </c>
      <c r="Z303" s="9" t="str">
        <f>[2]หน้าผ้า!AO312</f>
        <v>WSWT2321112512551</v>
      </c>
      <c r="AA303" s="8">
        <f>[2]หน้าผ้า!AQ312</f>
        <v>238671.94582000002</v>
      </c>
      <c r="AB303" s="8">
        <f>[2]หน้าผ้า!AR312</f>
        <v>0</v>
      </c>
      <c r="AC303" s="8">
        <f>[2]หน้าผ้า!AS312</f>
        <v>238671.94582000002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 t="str">
        <f>[3]หน้าผ้า!DC315</f>
        <v>พร้อมส่ง</v>
      </c>
      <c r="AH303" s="1" t="str">
        <f>[2]หน้าผ้า!DL312</f>
        <v>P9</v>
      </c>
      <c r="AI303" s="1">
        <f>[2]หน้าผ้า!DM312</f>
        <v>3</v>
      </c>
      <c r="AJ303" s="3" t="str">
        <f>[2]หน้าผ้า!DN312</f>
        <v>รอแจ้ง</v>
      </c>
      <c r="AK303" s="3">
        <f>[2]หน้าผ้า!DQ312</f>
        <v>0</v>
      </c>
      <c r="AL303" s="3" t="e">
        <f>[2]หน้าผ้า!DR312</f>
        <v>#VALUE!</v>
      </c>
      <c r="AM303" s="3" t="e">
        <f>[2]หน้าผ้า!DS312</f>
        <v>#VALUE!</v>
      </c>
      <c r="AN303" s="3" t="e">
        <f>[2]หน้าผ้า!DT312</f>
        <v>#VALUE!</v>
      </c>
      <c r="AO303" s="3" t="e">
        <f>[2]หน้าผ้า!DU312</f>
        <v>#VALUE!</v>
      </c>
      <c r="AP303" s="3" t="e">
        <f>[2]หน้าผ้า!DP312</f>
        <v>#VALUE!</v>
      </c>
      <c r="AQ303" s="3" t="e">
        <f>[2]หน้าผ้า!DW312</f>
        <v>#VALUE!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งานพิมพ์</v>
      </c>
      <c r="AX303" s="2" t="str">
        <f>[2]หน้าผ้า!ED312</f>
        <v xml:space="preserve"> /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WRWT211125/WRWT251030</v>
      </c>
      <c r="BD303" s="56">
        <f>[2]หน้าผ้า!CA312</f>
        <v>30574.738130457463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23</v>
      </c>
      <c r="F304" s="9">
        <f>[2]หน้าผ้า!H313</f>
        <v>37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128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WSWT2321112512551</v>
      </c>
      <c r="AA304" s="8">
        <f>[2]หน้าผ้า!AQ313</f>
        <v>461196.17120500002</v>
      </c>
      <c r="AB304" s="8">
        <f>[2]หน้าผ้า!AR313</f>
        <v>7789</v>
      </c>
      <c r="AC304" s="8">
        <f>[2]หน้าผ้า!AS313</f>
        <v>453407.17120500002</v>
      </c>
      <c r="AD304" s="8">
        <f>[2]หน้าผ้า!AT313</f>
        <v>0</v>
      </c>
      <c r="AE304" s="8">
        <f>[2]หน้าผ้า!AU313</f>
        <v>0</v>
      </c>
      <c r="AF304" s="8" t="str">
        <f>[2]หน้าผ้า!AI313</f>
        <v>ระบุในSD</v>
      </c>
      <c r="AG304" s="1" t="str">
        <f>[3]หน้าผ้า!DC316</f>
        <v>พร้อมส่ง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WRWT2301125/WRWT251030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24</v>
      </c>
      <c r="F305" s="9">
        <f>[2]หน้าผ้า!H314</f>
        <v>37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120</v>
      </c>
      <c r="J305" s="9" t="str">
        <f>[2]หน้าผ้า!M314</f>
        <v>+</v>
      </c>
      <c r="K305" s="9">
        <f>[2]หน้าผ้า!N314</f>
        <v>3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>WSWT24211125120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พร้อมส่ง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WRWT2401125/WRWT25850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 t="str">
        <f>[2]หน้าผ้า!F315</f>
        <v xml:space="preserve"> </v>
      </c>
      <c r="E306" s="9">
        <f>[2]หน้าผ้า!G315</f>
        <v>24</v>
      </c>
      <c r="F306" s="9">
        <f>[2]หน้าผ้า!H315</f>
        <v>37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125</v>
      </c>
      <c r="J306" s="9" t="str">
        <f>[2]หน้าผ้า!M315</f>
        <v>+</v>
      </c>
      <c r="K306" s="9">
        <f>[2]หน้าผ้า!N315</f>
        <v>3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WSWT2421112512551</v>
      </c>
      <c r="AA306" s="8" t="e">
        <f>[2]หน้าผ้า!AQ315</f>
        <v>#REF!</v>
      </c>
      <c r="AB306" s="8" t="e">
        <f>[2]หน้าผ้า!AR315</f>
        <v>#REF!</v>
      </c>
      <c r="AC306" s="8" t="e">
        <f>[2]หน้าผ้า!AS315</f>
        <v>#REF!</v>
      </c>
      <c r="AD306" s="8" t="e">
        <f>[2]หน้าผ้า!AT315</f>
        <v>#REF!</v>
      </c>
      <c r="AE306" s="8" t="e">
        <f>[2]หน้าผ้า!AU315</f>
        <v>#REF!</v>
      </c>
      <c r="AF306" s="8" t="str">
        <f>[2]หน้าผ้า!AI315</f>
        <v>ระบุในSD</v>
      </c>
      <c r="AG306" s="1" t="str">
        <f>[3]หน้าผ้า!DC318</f>
        <v>ผ้าขาว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WRWT2401125/WRWT25960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26</v>
      </c>
      <c r="F307" s="9">
        <f>[2]หน้าผ้า!H316</f>
        <v>38</v>
      </c>
      <c r="G307" s="9" t="str">
        <f>[2]หน้าผ้า!I316</f>
        <v>เหลือง</v>
      </c>
      <c r="H307" s="9">
        <f>[2]หน้าผ้า!J316</f>
        <v>0</v>
      </c>
      <c r="I307" s="9">
        <f>[2]หน้าผ้า!L316</f>
        <v>105</v>
      </c>
      <c r="J307" s="9" t="str">
        <f>[2]หน้าผ้า!M316</f>
        <v>±</v>
      </c>
      <c r="K307" s="9">
        <f>[2]หน้าผ้า!N316</f>
        <v>5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WSYL2625850</v>
      </c>
      <c r="AA307" s="8" t="e">
        <f>[2]หน้าผ้า!AQ316</f>
        <v>#REF!</v>
      </c>
      <c r="AB307" s="8" t="e">
        <f>[2]หน้าผ้า!AR316</f>
        <v>#REF!</v>
      </c>
      <c r="AC307" s="8" t="e">
        <f>[2]หน้าผ้า!AS316</f>
        <v>#REF!</v>
      </c>
      <c r="AD307" s="8" t="e">
        <f>[2]หน้าผ้า!AT316</f>
        <v>#REF!</v>
      </c>
      <c r="AE307" s="8" t="e">
        <f>[2]หน้าผ้า!AU316</f>
        <v>#REF!</v>
      </c>
      <c r="AF307" s="8" t="str">
        <f>[2]หน้าผ้า!AI316</f>
        <v>ระบุในSD</v>
      </c>
      <c r="AG307" s="1" t="str">
        <f>[3]หน้าผ้า!DC319</f>
        <v>ผ้าขาว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WRYL25850/WRYL25850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26</v>
      </c>
      <c r="F308" s="9">
        <f>[2]หน้าผ้า!H317</f>
        <v>43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102</v>
      </c>
      <c r="J308" s="9" t="str">
        <f>[2]หน้าผ้า!M317</f>
        <v>±</v>
      </c>
      <c r="K308" s="9">
        <f>[2]หน้าผ้า!N317</f>
        <v>5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 t="str">
        <f>[2]หน้าผ้า!AO317</f>
        <v>WSWT2625650</v>
      </c>
      <c r="AA308" s="8" t="e">
        <f>[2]หน้าผ้า!AQ317</f>
        <v>#REF!</v>
      </c>
      <c r="AB308" s="8" t="e">
        <f>[2]หน้าผ้า!AR317</f>
        <v>#REF!</v>
      </c>
      <c r="AC308" s="8" t="e">
        <f>[2]หน้าผ้า!AS317</f>
        <v>#REF!</v>
      </c>
      <c r="AD308" s="8" t="e">
        <f>[2]หน้าผ้า!AT317</f>
        <v>#REF!</v>
      </c>
      <c r="AE308" s="8" t="e">
        <f>[2]หน้าผ้า!AU317</f>
        <v>#REF!</v>
      </c>
      <c r="AF308" s="8" t="str">
        <f>[2]หน้าผ้า!AI317</f>
        <v>ระบุในSD</v>
      </c>
      <c r="AG308" s="1" t="str">
        <f>[3]หน้าผ้า!DC320</f>
        <v>พร้อมส่ง</v>
      </c>
      <c r="AH308" s="1">
        <f>[2]หน้าผ้า!DL317</f>
        <v>0</v>
      </c>
      <c r="AI308" s="1" t="str">
        <f>[2]หน้าผ้า!DM317</f>
        <v>Lead time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WRWT25650/WRWT25650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45964</v>
      </c>
      <c r="B309" s="14" t="str">
        <f>[2]หน้าผ้า!B318</f>
        <v>ใบรับคำสั่งซื้อ</v>
      </c>
      <c r="C309" s="9" t="str">
        <f>[2]หน้าผ้า!E318</f>
        <v>คุณธนนท์ อุทัยไพศาลวงศ์</v>
      </c>
      <c r="D309" s="13" t="str">
        <f>[2]หน้าผ้า!F318</f>
        <v>ไม่พิมพ์</v>
      </c>
      <c r="E309" s="9">
        <f>[2]หน้าผ้า!G318</f>
        <v>26</v>
      </c>
      <c r="F309" s="9">
        <f>[2]หน้าผ้า!H318</f>
        <v>42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100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>มัด100</v>
      </c>
      <c r="T309" s="12">
        <f>[2]หน้าผ้า!X318</f>
        <v>45967</v>
      </c>
      <c r="U309" s="11">
        <f>[2]หน้าผ้า!AA318</f>
        <v>600</v>
      </c>
      <c r="V309" s="10">
        <f>[2]หน้าผ้า!AJ318</f>
        <v>600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 t="str">
        <f>[2]หน้าผ้า!AO318</f>
        <v>WSWT262575051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พร้อมส่ง</v>
      </c>
      <c r="AH309" s="1" t="str">
        <f>[2]หน้าผ้า!DL318</f>
        <v>P3</v>
      </c>
      <c r="AI309" s="1">
        <f>[2]หน้าผ้า!DM318</f>
        <v>1</v>
      </c>
      <c r="AJ309" s="3">
        <f>[2]หน้าผ้า!DN318</f>
        <v>45967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45966</v>
      </c>
      <c r="AP309" s="3">
        <f>[2]หน้าผ้า!DP318</f>
        <v>45962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WRWT25800/WRWT25650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45958</v>
      </c>
      <c r="B310" s="14" t="str">
        <f>[2]หน้าผ้า!B319</f>
        <v>MK68-001288</v>
      </c>
      <c r="C310" s="9" t="str">
        <f>[2]หน้าผ้า!E319</f>
        <v>คุณธนนท์ อุทัยไพศาลวงศ์</v>
      </c>
      <c r="D310" s="13" t="str">
        <f>[2]หน้าผ้า!F319</f>
        <v>ไม่พิมพ์</v>
      </c>
      <c r="E310" s="9">
        <f>[2]หน้าผ้า!G319</f>
        <v>26</v>
      </c>
      <c r="F310" s="9">
        <f>[2]หน้าผ้า!H319</f>
        <v>39</v>
      </c>
      <c r="G310" s="9" t="str">
        <f>[2]หน้าผ้า!I319</f>
        <v>ขาว</v>
      </c>
      <c r="H310" s="9">
        <f>[2]หน้าผ้า!J319</f>
        <v>0</v>
      </c>
      <c r="I310" s="9">
        <f>[2]หน้าผ้า!L319</f>
        <v>93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ไม่</v>
      </c>
      <c r="M310" s="10" t="str">
        <f>[2]หน้าผ้า!T319</f>
        <v>ไม่สวมถุงใน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 t="str">
        <f>[2]หน้าผ้า!Z319</f>
        <v>มัด100</v>
      </c>
      <c r="T310" s="12">
        <f>[2]หน้าผ้า!X319</f>
        <v>45969</v>
      </c>
      <c r="U310" s="11">
        <f>[2]หน้าผ้า!AA319</f>
        <v>6903</v>
      </c>
      <c r="V310" s="10">
        <f>[2]หน้าผ้า!AJ319</f>
        <v>0</v>
      </c>
      <c r="W310" s="10">
        <f>[2]หน้าผ้า!AL319</f>
        <v>6903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WSWT262575051</v>
      </c>
      <c r="AA310" s="8">
        <f>[2]หน้าผ้า!AQ319</f>
        <v>7811.2277100000001</v>
      </c>
      <c r="AB310" s="8">
        <f>[2]หน้าผ้า!AR319</f>
        <v>1900</v>
      </c>
      <c r="AC310" s="8">
        <f>[2]หน้าผ้า!AS319</f>
        <v>5911.2277100000001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 t="str">
        <f>[3]หน้าผ้า!DC322</f>
        <v>พร้อมส่ง</v>
      </c>
      <c r="AH310" s="1" t="str">
        <f>[2]หน้าผ้า!DL319</f>
        <v>P3</v>
      </c>
      <c r="AI310" s="1">
        <f>[2]หน้าผ้า!DM319</f>
        <v>1</v>
      </c>
      <c r="AJ310" s="3">
        <f>[2]หน้าผ้า!DN319</f>
        <v>45969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45968</v>
      </c>
      <c r="AP310" s="3">
        <f>[2]หน้าผ้า!DP319</f>
        <v>45964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ตัด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WRWT25800/WRWT25650</v>
      </c>
      <c r="BD310" s="56">
        <f>[2]หน้าผ้า!CA319</f>
        <v>531.09096958955547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26</v>
      </c>
      <c r="F311" s="9">
        <f>[2]หน้าผ้า!H320</f>
        <v>43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100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WSWT262575051</v>
      </c>
      <c r="AA311" s="8">
        <f>[2]หน้าผ้า!AQ320</f>
        <v>7811.2277100000001</v>
      </c>
      <c r="AB311" s="8">
        <f>[2]หน้าผ้า!AR320</f>
        <v>1900</v>
      </c>
      <c r="AC311" s="8">
        <f>[2]หน้าผ้า!AS320</f>
        <v>5911.2277100000001</v>
      </c>
      <c r="AD311" s="8">
        <f>[2]หน้าผ้า!AT320</f>
        <v>0</v>
      </c>
      <c r="AE311" s="8">
        <f>[2]หน้าผ้า!AU320</f>
        <v>0</v>
      </c>
      <c r="AF311" s="8" t="str">
        <f>[2]หน้าผ้า!AI320</f>
        <v>ระบุในSD</v>
      </c>
      <c r="AG311" s="1" t="str">
        <f>[3]หน้าผ้า!DC323</f>
        <v>ผ้าขาว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WRWT25800/WRWT25650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26</v>
      </c>
      <c r="F312" s="9">
        <f>[2]หน้าผ้า!H321</f>
        <v>43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113</v>
      </c>
      <c r="J312" s="9" t="str">
        <f>[2]หน้าผ้า!M321</f>
        <v>±</v>
      </c>
      <c r="K312" s="9">
        <f>[2]หน้าผ้า!N321</f>
        <v>5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 t="str">
        <f>[2]หน้าผ้า!AO321</f>
        <v>WSWT2625700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 t="e">
        <f>[2]หน้าผ้า!AT321</f>
        <v>#REF!</v>
      </c>
      <c r="AE312" s="8" t="e">
        <f>[2]หน้าผ้า!AU321</f>
        <v>#REF!</v>
      </c>
      <c r="AF312" s="8" t="str">
        <f>[2]หน้าผ้า!AI321</f>
        <v>ระบุในSD</v>
      </c>
      <c r="AG312" s="1" t="str">
        <f>[3]หน้าผ้า!DC324</f>
        <v>ผ้าขาว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WRWT260800/WRWT25650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26</v>
      </c>
      <c r="F313" s="9">
        <f>[2]หน้าผ้า!H322</f>
        <v>41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90</v>
      </c>
      <c r="J313" s="9" t="str">
        <f>[2]หน้าผ้า!M322</f>
        <v>±</v>
      </c>
      <c r="K313" s="9">
        <f>[2]หน้าผ้า!N322</f>
        <v>5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 t="str">
        <f>[2]หน้าผ้า!AO322</f>
        <v>WSWT2625800SM</v>
      </c>
      <c r="AA313" s="8" t="e">
        <f>[2]หน้าผ้า!AQ322</f>
        <v>#REF!</v>
      </c>
      <c r="AB313" s="8" t="e">
        <f>[2]หน้าผ้า!AR322</f>
        <v>#REF!</v>
      </c>
      <c r="AC313" s="8" t="e">
        <f>[2]หน้าผ้า!AS322</f>
        <v>#REF!</v>
      </c>
      <c r="AD313" s="8" t="e">
        <f>[2]หน้าผ้า!AT322</f>
        <v>#REF!</v>
      </c>
      <c r="AE313" s="8" t="e">
        <f>[2]หน้าผ้า!AU322</f>
        <v>#REF!</v>
      </c>
      <c r="AF313" s="8" t="str">
        <f>[2]หน้าผ้า!AI322</f>
        <v>ระบุในSD</v>
      </c>
      <c r="AG313" s="1" t="str">
        <f>[3]หน้าผ้า!DC325</f>
        <v>พร้อมส่ง</v>
      </c>
      <c r="AH313" s="1">
        <f>[2]หน้าผ้า!DL322</f>
        <v>0</v>
      </c>
      <c r="AI313" s="1" t="str">
        <f>[2]หน้าผ้า!DM322</f>
        <v>Lead time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WRWT260800/WRWT25650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45966</v>
      </c>
      <c r="B314" s="14" t="str">
        <f>[2]หน้าผ้า!B323</f>
        <v>ใบรับคำสั่งซื้อ</v>
      </c>
      <c r="C314" s="9" t="str">
        <f>[2]หน้าผ้า!E323</f>
        <v>บจก.ที.ซี.ยูเนี่ยน อโกรเทค</v>
      </c>
      <c r="D314" s="13" t="str">
        <f>[2]หน้าผ้า!F323</f>
        <v>ไม่พิมพ์</v>
      </c>
      <c r="E314" s="9">
        <f>[2]หน้าผ้า!G323</f>
        <v>26</v>
      </c>
      <c r="F314" s="9">
        <f>[2]หน้าผ้า!H323</f>
        <v>43</v>
      </c>
      <c r="G314" s="9" t="str">
        <f>[2]หน้าผ้า!I323</f>
        <v>ขาว</v>
      </c>
      <c r="H314" s="9">
        <f>[2]หน้าผ้า!J323</f>
        <v>0</v>
      </c>
      <c r="I314" s="9">
        <f>[2]หน้าผ้า!L323</f>
        <v>116</v>
      </c>
      <c r="J314" s="9" t="str">
        <f>[2]หน้าผ้า!M323</f>
        <v>±</v>
      </c>
      <c r="K314" s="9">
        <f>[2]หน้าผ้า!N323</f>
        <v>5</v>
      </c>
      <c r="L314" s="9" t="str">
        <f>[2]หน้าผ้า!R323</f>
        <v>ไม่</v>
      </c>
      <c r="M314" s="10" t="str">
        <f>[2]หน้าผ้า!T323</f>
        <v>ไม่สวมถุงใน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 t="str">
        <f>[2]หน้าผ้า!Z323</f>
        <v xml:space="preserve">300กระสอบแบนเต็มใบ </v>
      </c>
      <c r="T314" s="12">
        <f>[2]หน้าผ้า!X323</f>
        <v>45972</v>
      </c>
      <c r="U314" s="11">
        <f>[2]หน้าผ้า!AA323</f>
        <v>10000</v>
      </c>
      <c r="V314" s="10">
        <f>[2]หน้าผ้า!AJ323</f>
        <v>0</v>
      </c>
      <c r="W314" s="10">
        <f>[2]หน้าผ้า!AL323</f>
        <v>10000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 xml:space="preserve">WSWT2625800 </v>
      </c>
      <c r="AA314" s="8">
        <f>[2]หน้าผ้า!AQ323</f>
        <v>12433.3</v>
      </c>
      <c r="AB314" s="8">
        <f>[2]หน้าผ้า!AR323</f>
        <v>3414</v>
      </c>
      <c r="AC314" s="8">
        <f>[2]หน้าผ้า!AS323</f>
        <v>9019.2999999999993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 t="str">
        <f>[3]หน้าผ้า!DC326</f>
        <v>พร้อมส่ง</v>
      </c>
      <c r="AH314" s="1" t="str">
        <f>[2]หน้าผ้า!DL323</f>
        <v>P3</v>
      </c>
      <c r="AI314" s="1">
        <f>[2]หน้าผ้า!DM323</f>
        <v>1</v>
      </c>
      <c r="AJ314" s="3">
        <f>[2]หน้าผ้า!DN323</f>
        <v>45972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45971</v>
      </c>
      <c r="AP314" s="3">
        <f>[2]หน้าผ้า!DP323</f>
        <v>45967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ตัด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WRWT25800/WRWT25800</v>
      </c>
      <c r="BD314" s="56">
        <f>[2]หน้าผ้า!CA323</f>
        <v>896.31799111111116</v>
      </c>
    </row>
    <row r="315" spans="1:56" ht="27.75" customHeight="1" x14ac:dyDescent="0.45">
      <c r="A315" s="3">
        <f>[2]หน้าผ้า!C324</f>
        <v>45966</v>
      </c>
      <c r="B315" s="14" t="str">
        <f>[2]หน้าผ้า!B324</f>
        <v>ใบรับคำสั่งซื้อ</v>
      </c>
      <c r="C315" s="9" t="str">
        <f>[2]หน้าผ้า!E324</f>
        <v>บจก.ที.ซี.ยูเนี่ยน อโกรเทค</v>
      </c>
      <c r="D315" s="13" t="str">
        <f>[2]หน้าผ้า!F324</f>
        <v>ไม่พิมพ์</v>
      </c>
      <c r="E315" s="9">
        <f>[2]หน้าผ้า!G324</f>
        <v>26</v>
      </c>
      <c r="F315" s="9">
        <f>[2]หน้าผ้า!H324</f>
        <v>43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116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ไม่</v>
      </c>
      <c r="M315" s="10" t="str">
        <f>[2]หน้าผ้า!T324</f>
        <v>ไม่สวมถุงใน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 t="str">
        <f>[2]หน้าผ้า!Z324</f>
        <v xml:space="preserve">300กระสอบแบนเต็มใบ </v>
      </c>
      <c r="T315" s="12">
        <f>[2]หน้าผ้า!X324</f>
        <v>45976</v>
      </c>
      <c r="U315" s="11">
        <f>[2]หน้าผ้า!AA324</f>
        <v>10000</v>
      </c>
      <c r="V315" s="10">
        <f>[2]หน้าผ้า!AJ324</f>
        <v>0</v>
      </c>
      <c r="W315" s="10">
        <f>[2]หน้าผ้า!AL324</f>
        <v>10000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 xml:space="preserve">WSWT2625800 </v>
      </c>
      <c r="AA315" s="8">
        <f>[2]หน้าผ้า!AQ324</f>
        <v>12433.3</v>
      </c>
      <c r="AB315" s="8">
        <f>[2]หน้าผ้า!AR324</f>
        <v>0</v>
      </c>
      <c r="AC315" s="8">
        <f>[2]หน้าผ้า!AS324</f>
        <v>12433.3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 t="str">
        <f>[3]หน้าผ้า!DC327</f>
        <v>พร้อมส่ง</v>
      </c>
      <c r="AH315" s="1" t="str">
        <f>[2]หน้าผ้า!DL324</f>
        <v>P3</v>
      </c>
      <c r="AI315" s="1">
        <f>[2]หน้าผ้า!DM324</f>
        <v>1</v>
      </c>
      <c r="AJ315" s="3">
        <f>[2]หน้าผ้า!DN324</f>
        <v>45976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45975</v>
      </c>
      <c r="AP315" s="3">
        <f>[2]หน้าผ้า!DP324</f>
        <v>45971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ตัด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WRWT25800/WRWT25800</v>
      </c>
      <c r="BD315" s="56">
        <f>[2]หน้าผ้า!CA324</f>
        <v>1235.5937244444444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26</v>
      </c>
      <c r="F316" s="9">
        <f>[2]หน้าผ้า!H325</f>
        <v>43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116</v>
      </c>
      <c r="J316" s="9" t="str">
        <f>[2]หน้าผ้า!M325</f>
        <v>±</v>
      </c>
      <c r="K316" s="9">
        <f>[2]หน้าผ้า!N325</f>
        <v>5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 xml:space="preserve">WSWT2625800 </v>
      </c>
      <c r="AA316" s="8">
        <f>[2]หน้าผ้า!AQ325</f>
        <v>24866.6</v>
      </c>
      <c r="AB316" s="8">
        <f>[2]หน้าผ้า!AR325</f>
        <v>3414</v>
      </c>
      <c r="AC316" s="8">
        <f>[2]หน้าผ้า!AS325</f>
        <v>21452.6</v>
      </c>
      <c r="AD316" s="8">
        <f>[2]หน้าผ้า!AT325</f>
        <v>0</v>
      </c>
      <c r="AE316" s="8">
        <f>[2]หน้าผ้า!AU325</f>
        <v>0</v>
      </c>
      <c r="AF316" s="8" t="str">
        <f>[2]หน้าผ้า!AI325</f>
        <v>ระบุในSD</v>
      </c>
      <c r="AG316" s="1" t="str">
        <f>[3]หน้าผ้า!DC328</f>
        <v>ยังไม่ได้พิมพ์</v>
      </c>
      <c r="AH316" s="1">
        <f>[2]หน้าผ้า!DL325</f>
        <v>0</v>
      </c>
      <c r="AI316" s="1" t="str">
        <f>[2]หน้าผ้า!DM325</f>
        <v>Lead time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WRWT260800/WRWT25800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26</v>
      </c>
      <c r="F317" s="9">
        <f>[2]หน้าผ้า!H326</f>
        <v>43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120</v>
      </c>
      <c r="J317" s="9" t="str">
        <f>[2]หน้าผ้า!M326</f>
        <v>±</v>
      </c>
      <c r="K317" s="9">
        <f>[2]หน้าผ้า!N326</f>
        <v>5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 t="str">
        <f>[2]หน้าผ้า!AO326</f>
        <v>WSWT2625850SM</v>
      </c>
      <c r="AA317" s="8" t="e">
        <f>[2]หน้าผ้า!AQ326</f>
        <v>#REF!</v>
      </c>
      <c r="AB317" s="8" t="e">
        <f>[2]หน้าผ้า!AR326</f>
        <v>#REF!</v>
      </c>
      <c r="AC317" s="8" t="e">
        <f>[2]หน้าผ้า!AS326</f>
        <v>#REF!</v>
      </c>
      <c r="AD317" s="8" t="e">
        <f>[2]หน้าผ้า!AT326</f>
        <v>#REF!</v>
      </c>
      <c r="AE317" s="8" t="e">
        <f>[2]หน้าผ้า!AU326</f>
        <v>#REF!</v>
      </c>
      <c r="AF317" s="8" t="str">
        <f>[2]หน้าผ้า!AI326</f>
        <v>ระบุในSD</v>
      </c>
      <c r="AG317" s="1" t="str">
        <f>[3]หน้าผ้า!DC329</f>
        <v>ผ้าขาว</v>
      </c>
      <c r="AH317" s="1">
        <f>[2]หน้าผ้า!DL326</f>
        <v>0</v>
      </c>
      <c r="AI317" s="1" t="str">
        <f>[2]หน้าผ้า!DM326</f>
        <v>Lead time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WRWT260850/WRWT25850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28</v>
      </c>
      <c r="F318" s="9">
        <f>[2]หน้าผ้า!H327</f>
        <v>41</v>
      </c>
      <c r="G318" s="9" t="str">
        <f>[2]หน้าผ้า!I327</f>
        <v>ขาว</v>
      </c>
      <c r="H318" s="9">
        <f>[2]หน้าผ้า!J327</f>
        <v>0</v>
      </c>
      <c r="I318" s="9">
        <f>[2]หน้าผ้า!L327</f>
        <v>122</v>
      </c>
      <c r="J318" s="9" t="str">
        <f>[2]หน้าผ้า!M327</f>
        <v>+</v>
      </c>
      <c r="K318" s="9">
        <f>[2]หน้าผ้า!N327</f>
        <v>3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 t="str">
        <f>[2]หน้าผ้า!AO327</f>
        <v>WSWT2825800</v>
      </c>
      <c r="AA318" s="8" t="e">
        <f>[2]หน้าผ้า!AQ327</f>
        <v>#REF!</v>
      </c>
      <c r="AB318" s="8" t="e">
        <f>[2]หน้าผ้า!AR327</f>
        <v>#REF!</v>
      </c>
      <c r="AC318" s="8" t="e">
        <f>[2]หน้าผ้า!AS327</f>
        <v>#REF!</v>
      </c>
      <c r="AD318" s="8" t="e">
        <f>[2]หน้าผ้า!AT327</f>
        <v>#REF!</v>
      </c>
      <c r="AE318" s="8" t="e">
        <f>[2]หน้าผ้า!AU327</f>
        <v>#REF!</v>
      </c>
      <c r="AF318" s="8" t="str">
        <f>[2]หน้าผ้า!AI327</f>
        <v>ระบุในSD</v>
      </c>
      <c r="AG318" s="1" t="str">
        <f>[3]หน้าผ้า!DC330</f>
        <v>พร้อมส่ง</v>
      </c>
      <c r="AH318" s="1">
        <f>[2]หน้าผ้า!DL327</f>
        <v>0</v>
      </c>
      <c r="AI318" s="1" t="str">
        <f>[2]หน้าผ้า!DM327</f>
        <v>Lead time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WRWT25850/WRWT25800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45962</v>
      </c>
      <c r="B319" s="14" t="str">
        <f>[2]หน้าผ้า!B328</f>
        <v>MK68-001311</v>
      </c>
      <c r="C319" s="9" t="str">
        <f>[2]หน้าผ้า!E328</f>
        <v>บจก.ไทยร่วมใจน้ำมันพืช</v>
      </c>
      <c r="D319" s="13" t="str">
        <f>[2]หน้าผ้า!F328</f>
        <v>TRJ</v>
      </c>
      <c r="E319" s="9">
        <f>[2]หน้าผ้า!G328</f>
        <v>28</v>
      </c>
      <c r="F319" s="9">
        <f>[2]หน้าผ้า!H328</f>
        <v>41</v>
      </c>
      <c r="G319" s="9" t="str">
        <f>[2]หน้าผ้า!I328</f>
        <v>ขาว</v>
      </c>
      <c r="H319" s="9">
        <f>[2]หน้าผ้า!J328</f>
        <v>0</v>
      </c>
      <c r="I319" s="9">
        <f>[2]หน้าผ้า!L328</f>
        <v>120</v>
      </c>
      <c r="J319" s="9" t="str">
        <f>[2]หน้าผ้า!M328</f>
        <v>+</v>
      </c>
      <c r="K319" s="9">
        <f>[2]หน้าผ้า!N328</f>
        <v>3</v>
      </c>
      <c r="L319" s="9" t="str">
        <f>[2]หน้าผ้า!R328</f>
        <v>ไม่</v>
      </c>
      <c r="M319" s="10" t="str">
        <f>[2]หน้าผ้า!T328</f>
        <v>ไม่สวมถุงใน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 t="str">
        <f>[2]หน้าผ้า!Z328</f>
        <v>500กระสอบ</v>
      </c>
      <c r="T319" s="12">
        <f>[2]หน้าผ้า!X328</f>
        <v>45971</v>
      </c>
      <c r="U319" s="11">
        <f>[2]หน้าผ้า!AA328</f>
        <v>50000</v>
      </c>
      <c r="V319" s="10">
        <f>[2]หน้าผ้า!AJ328</f>
        <v>4528</v>
      </c>
      <c r="W319" s="10">
        <f>[2]หน้าผ้า!AL328</f>
        <v>45472</v>
      </c>
      <c r="X319" s="10">
        <f>[2]หน้าผ้า!AM328</f>
        <v>0</v>
      </c>
      <c r="Y319" s="10">
        <f>[2]หน้าผ้า!AN328</f>
        <v>47745.599999999999</v>
      </c>
      <c r="Z319" s="9" t="str">
        <f>[2]หน้าผ้า!AO328</f>
        <v>WSWT2825850</v>
      </c>
      <c r="AA319" s="8">
        <f>[2]หน้าผ้า!AQ328</f>
        <v>53995.7264</v>
      </c>
      <c r="AB319" s="8">
        <f>[2]หน้าผ้า!AR328</f>
        <v>23180</v>
      </c>
      <c r="AC319" s="8">
        <f>[2]หน้าผ้า!AS328</f>
        <v>30815.7264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 t="str">
        <f>[3]หน้าผ้า!DC331</f>
        <v>พร้อมส่ง</v>
      </c>
      <c r="AH319" s="1" t="str">
        <f>[2]หน้าผ้า!DL328</f>
        <v>P7</v>
      </c>
      <c r="AI319" s="1">
        <f>[2]หน้าผ้า!DM328</f>
        <v>2</v>
      </c>
      <c r="AJ319" s="3">
        <f>[2]หน้าผ้า!DN328</f>
        <v>45971</v>
      </c>
      <c r="AK319" s="3">
        <f>[2]หน้าผ้า!DQ328</f>
        <v>0</v>
      </c>
      <c r="AL319" s="3">
        <f>[2]หน้าผ้า!DR328</f>
        <v>45962</v>
      </c>
      <c r="AM319" s="3">
        <f>[2]หน้าผ้า!DS328</f>
        <v>45969</v>
      </c>
      <c r="AN319" s="3">
        <f>[2]หน้าผ้า!DT328</f>
        <v>45970</v>
      </c>
      <c r="AO319" s="3">
        <f>[2]หน้าผ้า!DU328</f>
        <v>45970</v>
      </c>
      <c r="AP319" s="3">
        <f>[2]หน้าผ้า!DP328</f>
        <v>45966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งานพิมพ์</v>
      </c>
      <c r="AX319" s="2" t="str">
        <f>[2]หน้าผ้า!ED328</f>
        <v>รอART</v>
      </c>
      <c r="AY319" s="2" t="str">
        <f>[2]หน้าผ้า!AG328</f>
        <v>เย็น10/11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WRWT25850/WRWT25850</v>
      </c>
      <c r="BD319" s="56">
        <f>[2]หน้าผ้า!CA328</f>
        <v>3463.3452503999997</v>
      </c>
    </row>
    <row r="320" spans="1:56" ht="27.75" customHeight="1" x14ac:dyDescent="0.45">
      <c r="A320" s="3" t="str">
        <f>[2]หน้าผ้า!C329</f>
        <v>ประมาณการ</v>
      </c>
      <c r="B320" s="14" t="str">
        <f>[2]หน้าผ้า!B329</f>
        <v>ประมาณการ</v>
      </c>
      <c r="C320" s="9" t="str">
        <f>[2]หน้าผ้า!E329</f>
        <v>บจก.ที.ซี.ยูเนี่ยน อโกรเทค</v>
      </c>
      <c r="D320" s="13" t="str">
        <f>[2]หน้าผ้า!F329</f>
        <v>ไม่พิมพ์</v>
      </c>
      <c r="E320" s="9">
        <f>[2]หน้าผ้า!G329</f>
        <v>28</v>
      </c>
      <c r="F320" s="9">
        <f>[2]หน้าผ้า!H329</f>
        <v>47</v>
      </c>
      <c r="G320" s="9" t="str">
        <f>[2]หน้าผ้า!I329</f>
        <v>ขาว</v>
      </c>
      <c r="H320" s="9" t="str">
        <f>[2]หน้าผ้า!J329</f>
        <v>ใส</v>
      </c>
      <c r="I320" s="9">
        <f>[2]หน้าผ้า!L329</f>
        <v>180</v>
      </c>
      <c r="J320" s="9" t="str">
        <f>[2]หน้าผ้า!M329</f>
        <v>±</v>
      </c>
      <c r="K320" s="9">
        <f>[2]หน้าผ้า!N329</f>
        <v>5</v>
      </c>
      <c r="L320" s="9" t="str">
        <f>[2]หน้าผ้า!R329</f>
        <v>ไม่</v>
      </c>
      <c r="M320" s="10" t="str">
        <f>[2]หน้าผ้า!T329</f>
        <v>ไม่สวมถุงใน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 t="str">
        <f>[2]หน้าผ้า!Z329</f>
        <v xml:space="preserve">300กระสอบแบนเต็มใบ </v>
      </c>
      <c r="T320" s="12" t="str">
        <f>[2]หน้าผ้า!X329</f>
        <v>รอแจ้ง</v>
      </c>
      <c r="U320" s="11">
        <f>[2]หน้าผ้า!AA329</f>
        <v>5000</v>
      </c>
      <c r="V320" s="10">
        <f>[2]หน้าผ้า!AJ329</f>
        <v>0</v>
      </c>
      <c r="W320" s="10">
        <f>[2]หน้าผ้า!AL329</f>
        <v>5000</v>
      </c>
      <c r="X320" s="10">
        <f>[2]หน้าผ้า!AM329</f>
        <v>0</v>
      </c>
      <c r="Y320" s="10">
        <f>[2]หน้าผ้า!AN329</f>
        <v>0</v>
      </c>
      <c r="Z320" s="9" t="str">
        <f>[2]หน้าผ้า!AO329</f>
        <v>WSWT2825850</v>
      </c>
      <c r="AA320" s="8">
        <f>[2]หน้าผ้า!AQ329</f>
        <v>6775.4500000000007</v>
      </c>
      <c r="AB320" s="8">
        <f>[2]หน้าผ้า!AR329</f>
        <v>0</v>
      </c>
      <c r="AC320" s="8">
        <f>[2]หน้าผ้า!AS329</f>
        <v>6775.4500000000007</v>
      </c>
      <c r="AD320" s="8">
        <f>[2]หน้าผ้า!AT329</f>
        <v>0</v>
      </c>
      <c r="AE320" s="8">
        <f>[2]หน้าผ้า!AU329</f>
        <v>6775.4500000000007</v>
      </c>
      <c r="AF320" s="8">
        <f>[2]หน้าผ้า!AI329</f>
        <v>0</v>
      </c>
      <c r="AG320" s="1">
        <f>[3]หน้าผ้า!DC332</f>
        <v>0</v>
      </c>
      <c r="AH320" s="1" t="str">
        <f>[2]หน้าผ้า!DL329</f>
        <v>P11</v>
      </c>
      <c r="AI320" s="1">
        <f>[2]หน้าผ้า!DM329</f>
        <v>2</v>
      </c>
      <c r="AJ320" s="3" t="str">
        <f>[2]หน้าผ้า!DN329</f>
        <v>รอแจ้ง</v>
      </c>
      <c r="AK320" s="3" t="e">
        <f>[2]หน้าผ้า!DQ329</f>
        <v>#VALUE!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 t="e">
        <f>[2]หน้าผ้า!DU329</f>
        <v>#VALUE!</v>
      </c>
      <c r="AP320" s="3" t="e">
        <f>[2]หน้าผ้า!DP329</f>
        <v>#VALUE!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งานเคลือบ+ตัด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WRWT25850/WRWT25850</v>
      </c>
      <c r="BD320" s="56">
        <f>[2]หน้าผ้า!CA329</f>
        <v>761.48529722222236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28</v>
      </c>
      <c r="F321" s="9">
        <f>[2]หน้าผ้า!H330</f>
        <v>43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130</v>
      </c>
      <c r="J321" s="9" t="str">
        <f>[2]หน้าผ้า!M330</f>
        <v>±</v>
      </c>
      <c r="K321" s="9">
        <f>[2]หน้าผ้า!N330</f>
        <v>3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 t="str">
        <f>[2]หน้าผ้า!AO330</f>
        <v>WSWT2825850</v>
      </c>
      <c r="AA321" s="8">
        <f>[2]หน้าผ้า!AQ330</f>
        <v>60771.176399999997</v>
      </c>
      <c r="AB321" s="8">
        <f>[2]หน้าผ้า!AR330</f>
        <v>23180</v>
      </c>
      <c r="AC321" s="8">
        <f>[2]หน้าผ้า!AS330</f>
        <v>37591.176399999997</v>
      </c>
      <c r="AD321" s="8">
        <f>[2]หน้าผ้า!AT330</f>
        <v>0</v>
      </c>
      <c r="AE321" s="8">
        <f>[2]หน้าผ้า!AU330</f>
        <v>6775.4500000000007</v>
      </c>
      <c r="AF321" s="8" t="str">
        <f>[2]หน้าผ้า!AI330</f>
        <v>ระบุในSD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WRWT280850/WRWT25850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30</v>
      </c>
      <c r="F322" s="9">
        <f>[2]หน้าผ้า!H331</f>
        <v>41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122</v>
      </c>
      <c r="J322" s="9" t="str">
        <f>[2]หน้าผ้า!M331</f>
        <v>±</v>
      </c>
      <c r="K322" s="9">
        <f>[2]หน้าผ้า!N331</f>
        <v>5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 t="str">
        <f>[2]หน้าผ้า!AO331</f>
        <v>WSWT3025800</v>
      </c>
      <c r="AA322" s="8" t="e">
        <f>[2]หน้าผ้า!AQ331</f>
        <v>#REF!</v>
      </c>
      <c r="AB322" s="8" t="e">
        <f>[2]หน้าผ้า!AR331</f>
        <v>#REF!</v>
      </c>
      <c r="AC322" s="8" t="e">
        <f>[2]หน้าผ้า!AS331</f>
        <v>#REF!</v>
      </c>
      <c r="AD322" s="8" t="e">
        <f>[2]หน้าผ้า!AT331</f>
        <v>#REF!</v>
      </c>
      <c r="AE322" s="8" t="e">
        <f>[2]หน้าผ้า!AU331</f>
        <v>#REF!</v>
      </c>
      <c r="AF322" s="8" t="str">
        <f>[2]หน้าผ้า!AI331</f>
        <v>ระบุในSD</v>
      </c>
      <c r="AG322" s="1">
        <f>[3]หน้าผ้า!DC334</f>
        <v>0</v>
      </c>
      <c r="AH322" s="1">
        <f>[2]หน้าผ้า!DL331</f>
        <v>0</v>
      </c>
      <c r="AI322" s="1" t="str">
        <f>[2]หน้าผ้า!DM331</f>
        <v>Lead time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WRWT25800/WRWT28750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 t="str">
        <f>[2]หน้าผ้า!X332</f>
        <v>ค้างส่งทั้งหมด</v>
      </c>
      <c r="U323" s="11">
        <f>[2]หน้าผ้า!AA332</f>
        <v>4357059</v>
      </c>
      <c r="V323" s="10">
        <f>[2]หน้าผ้า!AJ332</f>
        <v>381166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 t="e">
        <f>[2]หน้าผ้า!AQ332</f>
        <v>#REF!</v>
      </c>
      <c r="AB323" s="8" t="e">
        <f>[2]หน้าผ้า!AR332</f>
        <v>#REF!</v>
      </c>
      <c r="AC323" s="8" t="e">
        <f>[2]หน้าผ้า!AS332</f>
        <v>#REF!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 t="str">
        <f>[3]หน้าผ้า!DC335</f>
        <v xml:space="preserve"> </v>
      </c>
      <c r="AH323" s="1">
        <f>[2]หน้าผ้า!DL332</f>
        <v>0</v>
      </c>
      <c r="AI323" s="1" t="str">
        <f>[2]หน้าผ้า!DM332</f>
        <v>Lead time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-5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303467.88494350814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140000</v>
      </c>
      <c r="T324" s="12">
        <f>[2]หน้าผ้า!X333</f>
        <v>0</v>
      </c>
      <c r="U324" s="11">
        <f>[2]หน้าผ้า!AA333</f>
        <v>31.121849999999998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 t="e">
        <f>[2]หน้าผ้า!AQ333</f>
        <v>#REF!</v>
      </c>
      <c r="AB324" s="8">
        <f>[2]หน้าผ้า!AR333</f>
        <v>0</v>
      </c>
      <c r="AC324" s="8" t="e">
        <f>[2]หน้าผ้า!AS333</f>
        <v>#REF!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 t="str">
        <f>[2]หน้าผ้า!DL333</f>
        <v>P1</v>
      </c>
      <c r="AI324" s="1">
        <f>[2]หน้าผ้า!DM333</f>
        <v>2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-9</v>
      </c>
      <c r="AM324" s="3">
        <f>[2]หน้าผ้า!DS333</f>
        <v>-2</v>
      </c>
      <c r="AN324" s="3">
        <f>[2]หน้าผ้า!DT333</f>
        <v>0</v>
      </c>
      <c r="AO324" s="3">
        <f>[2]หน้าผ้า!DU333</f>
        <v>-1</v>
      </c>
      <c r="AP324" s="3">
        <f>[2]หน้าผ้า!DP333</f>
        <v>-5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งานพิมพ์</v>
      </c>
      <c r="AX324" s="2" t="str">
        <f>[2]หน้าผ้า!ED333</f>
        <v>รอART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 t="str">
        <f>[2]หน้าผ้า!CA333</f>
        <v>ห้ามลบ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 t="str">
        <f>[2]หน้าผ้า!X334</f>
        <v>ประมาณการ</v>
      </c>
      <c r="U325" s="11">
        <f>[2]หน้าผ้า!AA334</f>
        <v>2362500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P3</v>
      </c>
      <c r="AI325" s="1">
        <f>[2]หน้าผ้า!DM334</f>
        <v>1</v>
      </c>
      <c r="AJ325" s="3" t="str">
        <f>[2]หน้าผ้า!DN334</f>
        <v>ประมาณการ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 t="e">
        <f>[2]หน้าผ้า!DU334</f>
        <v>#VALUE!</v>
      </c>
      <c r="AP325" s="3" t="e">
        <f>[2]หน้าผ้า!DP334</f>
        <v>#VALUE!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ตัด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 t="str">
        <f>[2]หน้าผ้า!X335</f>
        <v>รอแจ้ง</v>
      </c>
      <c r="U326" s="11">
        <f>[2]หน้าผ้า!AA335</f>
        <v>2434409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2618748.1091400008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P2</v>
      </c>
      <c r="AI326" s="1">
        <f>[2]หน้าผ้า!DM335</f>
        <v>3</v>
      </c>
      <c r="AJ326" s="3" t="str">
        <f>[2]หน้าผ้า!DN335</f>
        <v>รอแจ้ง</v>
      </c>
      <c r="AK326" s="3" t="e">
        <f>[2]หน้าผ้า!DQ335</f>
        <v>#VALUE!</v>
      </c>
      <c r="AL326" s="3" t="e">
        <f>[2]หน้าผ้า!DR335</f>
        <v>#VALUE!</v>
      </c>
      <c r="AM326" s="3" t="e">
        <f>[2]หน้าผ้า!DS335</f>
        <v>#VALUE!</v>
      </c>
      <c r="AN326" s="3">
        <f>[2]หน้าผ้า!DT335</f>
        <v>0</v>
      </c>
      <c r="AO326" s="3" t="e">
        <f>[2]หน้าผ้า!DU335</f>
        <v>#VALUE!</v>
      </c>
      <c r="AP326" s="3" t="e">
        <f>[2]หน้าผ้า!DP335</f>
        <v>#VALUE!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งานเคลือบ+พิมพ์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 t="str">
        <f>[2]หน้าผ้า!X336</f>
        <v>รอส่ง</v>
      </c>
      <c r="U327" s="11">
        <f>[2]หน้าผ้า!AA336</f>
        <v>22000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 t="str">
        <f>[2]หน้าผ้า!DL336</f>
        <v>P6</v>
      </c>
      <c r="AI327" s="1">
        <f>[2]หน้าผ้า!DM336</f>
        <v>4</v>
      </c>
      <c r="AJ327" s="3" t="str">
        <f>[2]หน้าผ้า!DN336</f>
        <v>รอส่ง</v>
      </c>
      <c r="AK327" s="3" t="e">
        <f>[2]หน้าผ้า!DQ336</f>
        <v>#VALUE!</v>
      </c>
      <c r="AL327" s="3" t="e">
        <f>[2]หน้าผ้า!DR336</f>
        <v>#VALUE!</v>
      </c>
      <c r="AM327" s="3" t="e">
        <f>[2]หน้าผ้า!DS336</f>
        <v>#VALUE!</v>
      </c>
      <c r="AN327" s="3" t="e">
        <f>[2]หน้าผ้า!DT336</f>
        <v>#VALUE!</v>
      </c>
      <c r="AO327" s="3" t="e">
        <f>[2]หน้าผ้า!DU336</f>
        <v>#VALUE!</v>
      </c>
      <c r="AP327" s="3" t="e">
        <f>[2]หน้าผ้า!DP336</f>
        <v>#VALUE!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งานเคลือบ+พิมพ์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 t="str">
        <f>[2]หน้าผ้า!X337</f>
        <v>มีกำหนดส่ง</v>
      </c>
      <c r="U328" s="11">
        <f>[2]หน้าผ้า!AA337</f>
        <v>-461850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 t="e">
        <f>[2]หน้าผ้า!AS337</f>
        <v>#REF!</v>
      </c>
      <c r="AD328" s="8" t="e">
        <f>[2]หน้าผ้า!AT337</f>
        <v>#REF!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 t="str">
        <f>[2]หน้าผ้า!DL337</f>
        <v>P11</v>
      </c>
      <c r="AI328" s="1">
        <f>[2]หน้าผ้า!DM337</f>
        <v>2</v>
      </c>
      <c r="AJ328" s="3" t="str">
        <f>[2]หน้าผ้า!DN337</f>
        <v>มีกำหนดส่ง</v>
      </c>
      <c r="AK328" s="3" t="e">
        <f>[2]หน้าผ้า!DQ337</f>
        <v>#VALUE!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 t="e">
        <f>[2]หน้าผ้า!DU337</f>
        <v>#VALUE!</v>
      </c>
      <c r="AP328" s="3" t="e">
        <f>[2]หน้าผ้า!DP337</f>
        <v>#VALUE!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งานเคลือบ+ตัด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 t="str">
        <f>[2]หน้าผ้า!E338</f>
        <v>ผู้สั่งผลิต..................................................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 t="str">
        <f>[2]หน้าผ้า!I338</f>
        <v xml:space="preserve"> </v>
      </c>
      <c r="H329" s="9">
        <f>[2]หน้าผ้า!J338</f>
        <v>0</v>
      </c>
      <c r="I329" s="9">
        <f>[2]หน้าผ้า!L338</f>
        <v>0</v>
      </c>
      <c r="J329" s="9" t="str">
        <f>[2]หน้าผ้า!M338</f>
        <v xml:space="preserve"> 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 t="str">
        <f>[2]หน้าผ้า!DL338</f>
        <v>P9</v>
      </c>
      <c r="AI329" s="1">
        <f>[2]หน้าผ้า!DM338</f>
        <v>3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-10</v>
      </c>
      <c r="AM329" s="3">
        <f>[2]หน้าผ้า!DS338</f>
        <v>-3</v>
      </c>
      <c r="AN329" s="3">
        <f>[2]หน้าผ้า!DT338</f>
        <v>-2</v>
      </c>
      <c r="AO329" s="3">
        <f>[2]หน้าผ้า!DU338</f>
        <v>-1</v>
      </c>
      <c r="AP329" s="3">
        <f>[2]หน้าผ้า!DP338</f>
        <v>-5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 t="str">
        <f>[2]หน้าผ้า!EC338</f>
        <v>งานพิมพ์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 t="str">
        <f>[2]หน้าผ้า!E339</f>
        <v>เจ้าหน้าที่วางแผนการผลิต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 t="str">
        <f>[2]หน้าผ้า!M339</f>
        <v>ผู้อนุมัติ..................................................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 t="str">
        <f>[2]หน้าผ้า!AT339</f>
        <v xml:space="preserve"> 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 t="str">
        <f>[2]หน้าผ้า!DL339</f>
        <v>P4</v>
      </c>
      <c r="AI330" s="1">
        <f>[2]หน้าผ้า!DM339</f>
        <v>3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-10</v>
      </c>
      <c r="AM330" s="3">
        <f>[2]หน้าผ้า!DS339</f>
        <v>-3</v>
      </c>
      <c r="AN330" s="3">
        <f>[2]หน้าผ้า!DT339</f>
        <v>0</v>
      </c>
      <c r="AO330" s="3">
        <f>[2]หน้าผ้า!DU339</f>
        <v>-2</v>
      </c>
      <c r="AP330" s="3">
        <f>[2]หน้าผ้า!DP339</f>
        <v>-5</v>
      </c>
      <c r="AQ330" s="3">
        <f>[2]หน้าผ้า!DW339</f>
        <v>-1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 t="str">
        <f>[2]หน้าผ้า!EC339</f>
        <v>งานพิมพ์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 t="str">
        <f>[2]หน้าผ้า!E340</f>
        <v xml:space="preserve">        /         /        .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 t="str">
        <f>[2]หน้าผ้า!M340</f>
        <v>ผู้จัดการฝ่ายผลิต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 t="str">
        <f>[2]หน้าผ้า!V340</f>
        <v xml:space="preserve"> 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 t="str">
        <f>[2]หน้าผ้า!DL340</f>
        <v>P7</v>
      </c>
      <c r="AI331" s="1">
        <f>[2]หน้าผ้า!DM340</f>
        <v>2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-9</v>
      </c>
      <c r="AM331" s="3">
        <f>[2]หน้าผ้า!DS340</f>
        <v>-2</v>
      </c>
      <c r="AN331" s="3">
        <f>[2]หน้าผ้า!DT340</f>
        <v>-1</v>
      </c>
      <c r="AO331" s="3">
        <f>[2]หน้าผ้า!DU340</f>
        <v>-1</v>
      </c>
      <c r="AP331" s="3">
        <f>[2]หน้าผ้า!DP340</f>
        <v>-5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งานพิมพ์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 t="str">
        <f>[2]หน้าผ้า!M341</f>
        <v xml:space="preserve">        /         /        .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 t="str">
        <f>[2]หน้าผ้า!DL341</f>
        <v>P8</v>
      </c>
      <c r="AI332" s="1">
        <f>[2]หน้าผ้า!DM341</f>
        <v>4</v>
      </c>
      <c r="AJ332" s="3">
        <f>[2]หน้าผ้า!DN341</f>
        <v>0</v>
      </c>
      <c r="AK332" s="3">
        <f>[2]หน้าผ้า!DQ341</f>
        <v>-4</v>
      </c>
      <c r="AL332" s="3">
        <f>[2]หน้าผ้า!DR341</f>
        <v>-10</v>
      </c>
      <c r="AM332" s="3">
        <f>[2]หน้าผ้า!DS341</f>
        <v>-3</v>
      </c>
      <c r="AN332" s="3">
        <f>[2]หน้าผ้า!DT341</f>
        <v>-2</v>
      </c>
      <c r="AO332" s="3">
        <f>[2]หน้าผ้า!DU341</f>
        <v>-2</v>
      </c>
      <c r="AP332" s="3">
        <f>[2]หน้าผ้า!DP341</f>
        <v>-5</v>
      </c>
      <c r="AQ332" s="3">
        <f>[2]หน้าผ้า!DW341</f>
        <v>-1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งานเคลือบ+พิมพ์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 t="str">
        <f>[2]หน้าผ้า!F342</f>
        <v xml:space="preserve"> </v>
      </c>
      <c r="E333" s="9" t="str">
        <f>[2]หน้าผ้า!G342</f>
        <v xml:space="preserve"> 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 t="str">
        <f>[2]หน้าผ้า!DL342</f>
        <v>P13</v>
      </c>
      <c r="AI333" s="1">
        <f>[2]หน้าผ้า!DM342</f>
        <v>2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-2</v>
      </c>
      <c r="AP333" s="3">
        <f>[2]หน้าผ้า!DP342</f>
        <v>-5</v>
      </c>
      <c r="AQ333" s="3">
        <f>[2]หน้าผ้า!DW342</f>
        <v>-1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ตัด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 t="str">
        <f>[2]หน้าผ้า!V343</f>
        <v xml:space="preserve"> 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 t="str">
        <f>[2]หน้าผ้า!DL343</f>
        <v>P10</v>
      </c>
      <c r="AI334" s="1">
        <f>[2]หน้าผ้า!DM343</f>
        <v>3</v>
      </c>
      <c r="AJ334" s="3">
        <f>[2]หน้าผ้า!DN343</f>
        <v>0</v>
      </c>
      <c r="AK334" s="3">
        <f>[2]หน้าผ้า!DQ343</f>
        <v>-3</v>
      </c>
      <c r="AL334" s="3">
        <f>[2]หน้าผ้า!DR343</f>
        <v>-9</v>
      </c>
      <c r="AM334" s="3">
        <f>[2]หน้าผ้า!DS343</f>
        <v>-2</v>
      </c>
      <c r="AN334" s="3">
        <f>[2]หน้าผ้า!DT343</f>
        <v>0</v>
      </c>
      <c r="AO334" s="3">
        <f>[2]หน้าผ้า!DU343</f>
        <v>-1</v>
      </c>
      <c r="AP334" s="3">
        <f>[2]หน้าผ้า!DP343</f>
        <v>-5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 t="str">
        <f>[2]หน้าผ้า!EC343</f>
        <v>งานเคลือบ+พิมพ์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 t="str">
        <f>[2]หน้าผ้า!AA344</f>
        <v xml:space="preserve"> </v>
      </c>
      <c r="V335" s="10" t="str">
        <f>[2]หน้าผ้า!AJ344</f>
        <v>.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 t="str">
        <f>[2]หน้าผ้า!DM344</f>
        <v>Lead time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-5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 t="str">
        <f>[2]หน้าผ้า!DL345</f>
        <v>P5.2</v>
      </c>
      <c r="AI336" s="1">
        <f>[2]หน้าผ้า!DM345</f>
        <v>4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-11</v>
      </c>
      <c r="AM336" s="3">
        <f>[2]หน้าผ้า!DS345</f>
        <v>-4</v>
      </c>
      <c r="AN336" s="3">
        <f>[2]หน้าผ้า!DT345</f>
        <v>-3</v>
      </c>
      <c r="AO336" s="3">
        <f>[2]หน้าผ้า!DU345</f>
        <v>-3</v>
      </c>
      <c r="AP336" s="3">
        <f>[2]หน้าผ้า!DP345</f>
        <v>-15</v>
      </c>
      <c r="AQ336" s="3">
        <f>[2]หน้าผ้า!DW345</f>
        <v>-2</v>
      </c>
      <c r="AR336" s="3">
        <f>[2]หน้าผ้า!DX345</f>
        <v>-1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 t="str">
        <f>[2]หน้าผ้า!DL346</f>
        <v>P5.3</v>
      </c>
      <c r="AI337" s="1">
        <f>[2]หน้าผ้า!DM346</f>
        <v>6</v>
      </c>
      <c r="AJ337" s="3">
        <f>[2]หน้าผ้า!DN346</f>
        <v>0</v>
      </c>
      <c r="AK337" s="3">
        <f>[2]หน้าผ้า!DQ346</f>
        <v>-6</v>
      </c>
      <c r="AL337" s="3">
        <f>[2]หน้าผ้า!DR346</f>
        <v>-12</v>
      </c>
      <c r="AM337" s="3">
        <f>[2]หน้าผ้า!DS346</f>
        <v>-5</v>
      </c>
      <c r="AN337" s="3">
        <f>[2]หน้าผ้า!DT346</f>
        <v>-4</v>
      </c>
      <c r="AO337" s="3">
        <f>[2]หน้าผ้า!DU346</f>
        <v>-3</v>
      </c>
      <c r="AP337" s="3">
        <f>[2]หน้าผ้า!DP346</f>
        <v>-15</v>
      </c>
      <c r="AQ337" s="3">
        <f>[2]หน้าผ้า!DW346</f>
        <v>-2</v>
      </c>
      <c r="AR337" s="3">
        <f>[2]หน้าผ้า!DX346</f>
        <v>-1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 t="str">
        <f>[2]หน้าผ้า!H363</f>
        <v xml:space="preserve"> 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abSelected="1" topLeftCell="A19" zoomScale="80" zoomScaleNormal="80" workbookViewId="0">
      <selection activeCell="F36" sqref="F36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147</v>
      </c>
    </row>
    <row r="3" spans="1:13" x14ac:dyDescent="0.2">
      <c r="A3" s="57" t="s">
        <v>29</v>
      </c>
      <c r="B3" t="s">
        <v>147</v>
      </c>
    </row>
    <row r="4" spans="1:13" x14ac:dyDescent="0.2">
      <c r="A4" s="57" t="s">
        <v>42</v>
      </c>
      <c r="B4" t="s">
        <v>165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3" ht="20.25" customHeight="1" x14ac:dyDescent="0.2">
      <c r="A7" t="s">
        <v>129</v>
      </c>
      <c r="B7" s="59">
        <v>128000</v>
      </c>
      <c r="C7" s="59">
        <v>105000</v>
      </c>
      <c r="D7" s="59">
        <v>100000</v>
      </c>
      <c r="E7" s="107">
        <v>82423</v>
      </c>
      <c r="F7" s="59">
        <v>49747</v>
      </c>
      <c r="G7" s="59">
        <v>32676</v>
      </c>
      <c r="H7" s="59">
        <f>+J7-I7</f>
        <v>32676</v>
      </c>
      <c r="J7" s="59">
        <f>G7</f>
        <v>32676</v>
      </c>
    </row>
    <row r="8" spans="1:13" ht="20.25" customHeight="1" x14ac:dyDescent="0.2">
      <c r="A8" t="s">
        <v>167</v>
      </c>
      <c r="B8" s="59">
        <v>565000</v>
      </c>
      <c r="C8" s="59">
        <v>493500</v>
      </c>
      <c r="D8" s="59">
        <v>480000</v>
      </c>
      <c r="E8" s="107">
        <v>429199.67499999999</v>
      </c>
      <c r="F8" s="59">
        <v>11258.900000000001</v>
      </c>
      <c r="G8" s="107">
        <v>417940.77499999997</v>
      </c>
      <c r="H8" s="59">
        <f t="shared" ref="H8:H28" si="0">+J8-I8</f>
        <v>417940.77499999997</v>
      </c>
      <c r="J8" s="59">
        <f t="shared" ref="J8:J28" si="1">G8</f>
        <v>417940.77499999997</v>
      </c>
    </row>
    <row r="9" spans="1:13" ht="20.25" customHeight="1" x14ac:dyDescent="0.2">
      <c r="A9" t="s">
        <v>164</v>
      </c>
      <c r="B9" s="59">
        <v>170000</v>
      </c>
      <c r="C9" s="59">
        <v>131022.15000000001</v>
      </c>
      <c r="D9" s="59">
        <v>162685</v>
      </c>
      <c r="E9" s="107">
        <v>111346.9385325</v>
      </c>
      <c r="F9" s="59">
        <v>27659.424202499999</v>
      </c>
      <c r="G9" s="107">
        <v>83687.514330000005</v>
      </c>
      <c r="H9" s="59">
        <f t="shared" si="0"/>
        <v>83687.514330000005</v>
      </c>
      <c r="J9" s="59">
        <f t="shared" si="1"/>
        <v>83687.514330000005</v>
      </c>
    </row>
    <row r="10" spans="1:13" ht="20.25" customHeight="1" x14ac:dyDescent="0.2">
      <c r="A10" t="s">
        <v>540</v>
      </c>
      <c r="B10" s="59">
        <v>20000</v>
      </c>
      <c r="C10" s="59">
        <v>21000</v>
      </c>
      <c r="D10" s="59">
        <v>20000</v>
      </c>
      <c r="E10" s="107">
        <v>15367.000000000002</v>
      </c>
      <c r="F10" s="59">
        <v>7033</v>
      </c>
      <c r="G10" s="59">
        <v>8334.0000000000018</v>
      </c>
      <c r="H10" s="59">
        <f t="shared" si="0"/>
        <v>8334.0000000000018</v>
      </c>
      <c r="J10" s="59">
        <f t="shared" si="1"/>
        <v>8334.0000000000018</v>
      </c>
    </row>
    <row r="11" spans="1:13" ht="20.25" customHeight="1" x14ac:dyDescent="0.2">
      <c r="A11" t="s">
        <v>134</v>
      </c>
      <c r="B11" s="59">
        <v>5000</v>
      </c>
      <c r="C11" s="59">
        <v>0</v>
      </c>
      <c r="D11" s="59">
        <v>5000</v>
      </c>
      <c r="E11" s="107">
        <v>4400.55</v>
      </c>
      <c r="F11" s="59">
        <v>4400.55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81</v>
      </c>
      <c r="B12" s="59">
        <v>118160</v>
      </c>
      <c r="C12" s="59">
        <v>105000</v>
      </c>
      <c r="D12" s="59">
        <v>100000</v>
      </c>
      <c r="E12" s="107">
        <v>102012</v>
      </c>
      <c r="F12" s="59">
        <v>18955</v>
      </c>
      <c r="G12" s="107">
        <v>83057</v>
      </c>
      <c r="H12" s="59">
        <f t="shared" si="0"/>
        <v>83057</v>
      </c>
      <c r="J12" s="59">
        <f t="shared" si="1"/>
        <v>83057</v>
      </c>
      <c r="K12" s="58">
        <v>40000</v>
      </c>
      <c r="L12" s="58">
        <f>+K5*K12</f>
        <v>360000</v>
      </c>
      <c r="M12" s="59">
        <f>+L12-J12</f>
        <v>276943</v>
      </c>
    </row>
    <row r="13" spans="1:13" ht="20.25" customHeight="1" x14ac:dyDescent="0.2">
      <c r="A13" t="s">
        <v>80</v>
      </c>
      <c r="B13" s="59">
        <v>305987</v>
      </c>
      <c r="C13" s="59">
        <v>242663.4</v>
      </c>
      <c r="D13" s="59">
        <v>243741</v>
      </c>
      <c r="E13" s="107">
        <v>249536.68024999998</v>
      </c>
      <c r="F13" s="59">
        <v>104479.18524999999</v>
      </c>
      <c r="G13" s="107">
        <v>145057.49500000002</v>
      </c>
      <c r="H13" s="59">
        <f t="shared" si="0"/>
        <v>145057.49500000002</v>
      </c>
      <c r="J13" s="59">
        <f t="shared" si="1"/>
        <v>145057.49500000002</v>
      </c>
      <c r="K13" s="58">
        <v>14000</v>
      </c>
      <c r="L13" s="58">
        <f>+K13*K5</f>
        <v>126000</v>
      </c>
      <c r="M13" s="59">
        <f>+L13-J13</f>
        <v>-19057.495000000024</v>
      </c>
    </row>
    <row r="14" spans="1:13" ht="20.25" customHeight="1" x14ac:dyDescent="0.2">
      <c r="A14" t="s">
        <v>229</v>
      </c>
      <c r="B14" s="59">
        <v>390000</v>
      </c>
      <c r="C14" s="59">
        <v>277203.15000000002</v>
      </c>
      <c r="D14" s="59">
        <v>278694</v>
      </c>
      <c r="E14" s="107">
        <v>292298.92219550005</v>
      </c>
      <c r="F14" s="59">
        <v>28098.187195500002</v>
      </c>
      <c r="G14" s="59">
        <v>264200.7350000001</v>
      </c>
      <c r="H14" s="59">
        <f t="shared" si="0"/>
        <v>264200.7350000001</v>
      </c>
      <c r="J14" s="59">
        <f t="shared" si="1"/>
        <v>264200.7350000001</v>
      </c>
      <c r="K14" s="58"/>
      <c r="L14" s="58"/>
    </row>
    <row r="15" spans="1:13" ht="20.25" customHeight="1" x14ac:dyDescent="0.2">
      <c r="A15" t="s">
        <v>117</v>
      </c>
      <c r="B15" s="59">
        <v>162000</v>
      </c>
      <c r="C15" s="59">
        <v>121800</v>
      </c>
      <c r="D15" s="59">
        <v>138300</v>
      </c>
      <c r="E15" s="107">
        <v>124863.86000000002</v>
      </c>
      <c r="F15" s="59">
        <v>124863.86000000002</v>
      </c>
      <c r="G15" s="107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126</v>
      </c>
      <c r="B16" s="59">
        <v>20000</v>
      </c>
      <c r="C16" s="59">
        <v>5250</v>
      </c>
      <c r="D16" s="59">
        <v>15100</v>
      </c>
      <c r="E16" s="107">
        <v>15686.912999999999</v>
      </c>
      <c r="F16" s="59">
        <v>13700.662999999999</v>
      </c>
      <c r="G16" s="59">
        <v>1986.25</v>
      </c>
      <c r="H16" s="59">
        <f t="shared" si="0"/>
        <v>1986.25</v>
      </c>
      <c r="J16" s="59">
        <f t="shared" si="1"/>
        <v>1986.25</v>
      </c>
    </row>
    <row r="17" spans="1:13" ht="20.25" customHeight="1" x14ac:dyDescent="0.2">
      <c r="A17" t="s">
        <v>439</v>
      </c>
      <c r="B17" s="59">
        <v>10000</v>
      </c>
      <c r="C17" s="59">
        <v>0</v>
      </c>
      <c r="D17" s="59">
        <v>10000</v>
      </c>
      <c r="E17" s="107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97</v>
      </c>
      <c r="B18" s="59">
        <v>162000</v>
      </c>
      <c r="C18" s="59">
        <v>158266.5</v>
      </c>
      <c r="D18" s="59">
        <v>160500</v>
      </c>
      <c r="E18" s="107">
        <v>164436.96538500002</v>
      </c>
      <c r="F18" s="59">
        <v>7789</v>
      </c>
      <c r="G18" s="107">
        <v>156647.96538500002</v>
      </c>
      <c r="H18" s="59">
        <f t="shared" si="0"/>
        <v>156647.96538500002</v>
      </c>
      <c r="J18" s="59">
        <f t="shared" si="1"/>
        <v>156647.96538500002</v>
      </c>
    </row>
    <row r="19" spans="1:13" ht="20.25" customHeight="1" x14ac:dyDescent="0.2">
      <c r="A19" t="s">
        <v>83</v>
      </c>
      <c r="B19" s="59">
        <v>100000</v>
      </c>
      <c r="C19" s="59">
        <v>94500</v>
      </c>
      <c r="D19" s="59">
        <v>100000</v>
      </c>
      <c r="E19" s="107">
        <v>99187.000000000015</v>
      </c>
      <c r="F19" s="59">
        <v>39674.800000000003</v>
      </c>
      <c r="G19" s="107">
        <v>59512.200000000004</v>
      </c>
      <c r="H19" s="59">
        <v>0</v>
      </c>
      <c r="I19" s="59">
        <v>54000</v>
      </c>
      <c r="J19" s="59">
        <f t="shared" si="1"/>
        <v>59512.200000000004</v>
      </c>
    </row>
    <row r="20" spans="1:13" ht="20.25" customHeight="1" x14ac:dyDescent="0.2">
      <c r="A20" t="s">
        <v>330</v>
      </c>
      <c r="B20" s="59">
        <v>7503</v>
      </c>
      <c r="C20" s="59">
        <v>0</v>
      </c>
      <c r="D20" s="59">
        <v>6903</v>
      </c>
      <c r="E20" s="107">
        <v>7811.2277100000001</v>
      </c>
      <c r="F20" s="59">
        <v>1900</v>
      </c>
      <c r="G20" s="59">
        <v>5911.2277100000001</v>
      </c>
      <c r="H20" s="59">
        <f t="shared" si="0"/>
        <v>5911.2277100000001</v>
      </c>
      <c r="J20" s="59">
        <f t="shared" si="1"/>
        <v>5911.2277100000001</v>
      </c>
    </row>
    <row r="21" spans="1:13" ht="20.25" customHeight="1" x14ac:dyDescent="0.2">
      <c r="A21" t="s">
        <v>184</v>
      </c>
      <c r="B21" s="59">
        <v>20000</v>
      </c>
      <c r="C21" s="59">
        <v>0</v>
      </c>
      <c r="D21" s="59">
        <v>20000</v>
      </c>
      <c r="E21" s="107">
        <v>24866.6</v>
      </c>
      <c r="F21" s="59">
        <v>3414</v>
      </c>
      <c r="G21" s="59">
        <v>21452.6</v>
      </c>
      <c r="H21" s="59">
        <f t="shared" si="0"/>
        <v>21452.6</v>
      </c>
      <c r="J21" s="59">
        <f t="shared" si="1"/>
        <v>21452.6</v>
      </c>
    </row>
    <row r="22" spans="1:13" ht="20.25" customHeight="1" x14ac:dyDescent="0.2">
      <c r="A22" t="s">
        <v>124</v>
      </c>
      <c r="B22" s="59">
        <v>50000</v>
      </c>
      <c r="C22" s="59">
        <v>47745.599999999999</v>
      </c>
      <c r="D22" s="59">
        <v>45472</v>
      </c>
      <c r="E22" s="107">
        <v>53995.7264</v>
      </c>
      <c r="F22" s="59">
        <v>23180</v>
      </c>
      <c r="G22" s="59">
        <v>30815.7264</v>
      </c>
      <c r="H22" s="59">
        <f t="shared" si="0"/>
        <v>30815.7264</v>
      </c>
      <c r="J22" s="59">
        <f t="shared" si="1"/>
        <v>30815.7264</v>
      </c>
    </row>
    <row r="23" spans="1:13" ht="20.25" customHeight="1" x14ac:dyDescent="0.2">
      <c r="A23" t="s">
        <v>366</v>
      </c>
      <c r="B23" s="59">
        <v>28000</v>
      </c>
      <c r="C23" s="59">
        <v>15750</v>
      </c>
      <c r="D23" s="59">
        <v>28000</v>
      </c>
      <c r="E23" s="107">
        <v>14878.050000000001</v>
      </c>
      <c r="F23" s="59">
        <v>8049</v>
      </c>
      <c r="G23" s="59">
        <v>6829.0500000000011</v>
      </c>
      <c r="H23" s="59">
        <f t="shared" si="0"/>
        <v>6829.0500000000011</v>
      </c>
      <c r="J23" s="59">
        <f t="shared" si="1"/>
        <v>6829.0500000000011</v>
      </c>
    </row>
    <row r="24" spans="1:13" ht="20.25" customHeight="1" x14ac:dyDescent="0.2">
      <c r="A24" t="s">
        <v>363</v>
      </c>
      <c r="B24" s="59">
        <v>5000</v>
      </c>
      <c r="C24" s="59">
        <v>0</v>
      </c>
      <c r="D24" s="59">
        <v>5000</v>
      </c>
      <c r="E24" s="107">
        <v>0</v>
      </c>
      <c r="F24" s="59">
        <v>0</v>
      </c>
      <c r="G24" s="59">
        <v>0</v>
      </c>
      <c r="H24" s="59">
        <f t="shared" si="0"/>
        <v>0</v>
      </c>
      <c r="J24" s="59">
        <f t="shared" si="1"/>
        <v>0</v>
      </c>
    </row>
    <row r="25" spans="1:13" ht="20.25" customHeight="1" x14ac:dyDescent="0.2">
      <c r="A25" t="s">
        <v>94</v>
      </c>
      <c r="B25" s="59">
        <v>2266650</v>
      </c>
      <c r="C25" s="59">
        <v>1818700.8000000003</v>
      </c>
      <c r="D25" s="59">
        <v>1919395</v>
      </c>
      <c r="E25" s="107">
        <v>1792311.1084730003</v>
      </c>
      <c r="F25" s="59">
        <v>474202.569648</v>
      </c>
      <c r="G25" s="59">
        <v>1318108.5388250002</v>
      </c>
      <c r="H25" s="59">
        <f t="shared" si="0"/>
        <v>1318108.5388250002</v>
      </c>
      <c r="J25" s="59">
        <f t="shared" si="1"/>
        <v>1318108.5388250002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4459015.9861230003</v>
      </c>
    </row>
    <row r="29" spans="1:13" ht="20.25" customHeight="1" x14ac:dyDescent="0.2">
      <c r="C29"/>
      <c r="H29" s="59">
        <f>SUM(H7:H28)</f>
        <v>2576704.8776500002</v>
      </c>
      <c r="I29" s="59">
        <f t="shared" ref="I29:J29" si="2">SUM(I7:I28)</f>
        <v>54000</v>
      </c>
      <c r="J29" s="59">
        <f t="shared" si="2"/>
        <v>2636217.0776500003</v>
      </c>
    </row>
    <row r="30" spans="1:13" ht="20.25" customHeight="1" x14ac:dyDescent="0.2">
      <c r="C30"/>
    </row>
    <row r="31" spans="1:13" ht="20.25" customHeight="1" x14ac:dyDescent="0.2">
      <c r="B31">
        <v>50000</v>
      </c>
      <c r="C31"/>
      <c r="D31">
        <v>50000</v>
      </c>
      <c r="G31">
        <v>50000</v>
      </c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219019914.60025001</v>
      </c>
      <c r="K32" s="58">
        <f>+J32/1000</f>
        <v>219019.91460025002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2666704.8776500002</v>
      </c>
      <c r="J35" s="59"/>
      <c r="K35" s="59">
        <f>+K32+K33</f>
        <v>227569.91460025002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575</v>
      </c>
      <c r="B37" s="58">
        <v>351135</v>
      </c>
      <c r="C37"/>
      <c r="D37" s="59"/>
      <c r="H37">
        <v>15</v>
      </c>
      <c r="I37" s="58">
        <f>+H35/H37</f>
        <v>177780.32517666667</v>
      </c>
    </row>
    <row r="38" spans="1:14" ht="20.25" customHeight="1" x14ac:dyDescent="0.2">
      <c r="C38"/>
      <c r="N38" s="59">
        <f>+H35+N36</f>
        <v>3371926.8776500002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+B25+B37+B31</f>
        <v>2667785</v>
      </c>
      <c r="C41" s="59">
        <f t="shared" ref="C41:G41" si="3">+C25+C37+C31</f>
        <v>1818700.8000000003</v>
      </c>
      <c r="D41" s="59">
        <f>+D25+D37+D31</f>
        <v>1969395</v>
      </c>
      <c r="E41" s="59"/>
      <c r="F41" s="59"/>
      <c r="G41" s="59">
        <f>+(G25+G37+G31)</f>
        <v>1368108.5388250002</v>
      </c>
      <c r="H41">
        <v>85</v>
      </c>
      <c r="I41" s="63">
        <f>+(G41*H41)/1000</f>
        <v>116289.22580012502</v>
      </c>
      <c r="J41" s="63">
        <f>+I41*0.7</f>
        <v>81402.458060087505</v>
      </c>
    </row>
    <row r="42" spans="1:14" ht="20.25" customHeight="1" x14ac:dyDescent="0.2">
      <c r="C42"/>
      <c r="F42" s="58"/>
      <c r="I42" s="60"/>
    </row>
    <row r="43" spans="1:14" ht="20.25" customHeight="1" x14ac:dyDescent="0.2">
      <c r="B43" s="59"/>
      <c r="C43"/>
      <c r="F43" s="59"/>
      <c r="I43" s="63"/>
      <c r="J43" s="60"/>
    </row>
    <row r="44" spans="1:14" ht="20.25" customHeight="1" x14ac:dyDescent="0.2">
      <c r="C44"/>
      <c r="G44" s="58">
        <v>2500000</v>
      </c>
      <c r="H44">
        <v>85</v>
      </c>
      <c r="I44" s="63">
        <f>+(G44*H44)/1000</f>
        <v>212500</v>
      </c>
      <c r="J44" s="63">
        <f>+I44*0.7</f>
        <v>148750</v>
      </c>
    </row>
    <row r="45" spans="1:14" ht="20.25" customHeight="1" x14ac:dyDescent="0.2">
      <c r="B45" s="59"/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  <c r="J46" s="60">
        <f>+J41+J44</f>
        <v>230152.45806008752</v>
      </c>
    </row>
    <row r="47" spans="1:14" ht="20.25" customHeight="1" x14ac:dyDescent="0.2">
      <c r="C47" s="59"/>
      <c r="D47" s="59"/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18" sqref="E18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147</v>
      </c>
    </row>
    <row r="3" spans="1:7" x14ac:dyDescent="0.2">
      <c r="A3" s="57" t="s">
        <v>29</v>
      </c>
      <c r="B3" t="s">
        <v>147</v>
      </c>
    </row>
    <row r="4" spans="1:7" x14ac:dyDescent="0.2">
      <c r="A4" s="57" t="s">
        <v>42</v>
      </c>
      <c r="B4" t="s">
        <v>165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7" ht="16.5" customHeight="1" x14ac:dyDescent="0.2">
      <c r="A7" t="s">
        <v>129</v>
      </c>
      <c r="B7" s="59">
        <v>128000</v>
      </c>
      <c r="C7" s="59">
        <v>105000</v>
      </c>
      <c r="D7" s="59">
        <v>100000</v>
      </c>
      <c r="E7" s="59">
        <v>82423</v>
      </c>
      <c r="F7" s="59">
        <v>49747</v>
      </c>
      <c r="G7" s="59">
        <v>32676</v>
      </c>
    </row>
    <row r="8" spans="1:7" ht="16.5" customHeight="1" x14ac:dyDescent="0.2">
      <c r="A8" t="s">
        <v>167</v>
      </c>
      <c r="B8" s="59">
        <v>190000</v>
      </c>
      <c r="C8" s="59">
        <v>99750</v>
      </c>
      <c r="D8" s="59">
        <v>105000</v>
      </c>
      <c r="E8" s="59">
        <v>94157.799999999974</v>
      </c>
      <c r="F8" s="59">
        <v>11258.900000000001</v>
      </c>
      <c r="G8" s="59">
        <v>82898.89999999998</v>
      </c>
    </row>
    <row r="9" spans="1:7" ht="16.5" customHeight="1" x14ac:dyDescent="0.2">
      <c r="A9" t="s">
        <v>164</v>
      </c>
      <c r="B9" s="59">
        <v>110000</v>
      </c>
      <c r="C9" s="59">
        <v>68266.8</v>
      </c>
      <c r="D9" s="107">
        <v>102918</v>
      </c>
      <c r="E9" s="59">
        <v>57640.8242025</v>
      </c>
      <c r="F9" s="59">
        <v>27659.424202499999</v>
      </c>
      <c r="G9" s="59">
        <v>29981.4</v>
      </c>
    </row>
    <row r="10" spans="1:7" ht="16.5" customHeight="1" x14ac:dyDescent="0.2">
      <c r="A10" t="s">
        <v>540</v>
      </c>
      <c r="B10" s="59">
        <v>20000</v>
      </c>
      <c r="C10" s="59">
        <v>21000</v>
      </c>
      <c r="D10" s="59">
        <v>20000</v>
      </c>
      <c r="E10" s="59">
        <v>15367.000000000002</v>
      </c>
      <c r="F10" s="59">
        <v>7033</v>
      </c>
      <c r="G10" s="59">
        <v>8334.0000000000018</v>
      </c>
    </row>
    <row r="11" spans="1:7" ht="16.5" customHeight="1" x14ac:dyDescent="0.2">
      <c r="A11" t="s">
        <v>134</v>
      </c>
      <c r="B11" s="59">
        <v>5000</v>
      </c>
      <c r="C11" s="59">
        <v>0</v>
      </c>
      <c r="D11" s="59">
        <v>5000</v>
      </c>
      <c r="E11" s="59">
        <v>4400.55</v>
      </c>
      <c r="F11" s="59">
        <v>4400.55</v>
      </c>
      <c r="G11" s="59">
        <v>0</v>
      </c>
    </row>
    <row r="12" spans="1:7" ht="16.5" customHeight="1" x14ac:dyDescent="0.2">
      <c r="A12" t="s">
        <v>81</v>
      </c>
      <c r="B12" s="59">
        <v>18160</v>
      </c>
      <c r="C12" s="59">
        <v>0</v>
      </c>
      <c r="D12" s="107">
        <v>0</v>
      </c>
      <c r="E12" s="59">
        <v>0</v>
      </c>
      <c r="F12" s="59">
        <v>0</v>
      </c>
      <c r="G12" s="59">
        <v>0</v>
      </c>
    </row>
    <row r="13" spans="1:7" ht="16.5" customHeight="1" x14ac:dyDescent="0.2">
      <c r="A13" t="s">
        <v>80</v>
      </c>
      <c r="B13" s="59">
        <v>205987</v>
      </c>
      <c r="C13" s="59">
        <v>137663.4</v>
      </c>
      <c r="D13" s="107">
        <v>143741</v>
      </c>
      <c r="E13" s="59">
        <v>144761.68024999998</v>
      </c>
      <c r="F13" s="59">
        <v>104479.18524999999</v>
      </c>
      <c r="G13" s="59">
        <v>40282.495000000003</v>
      </c>
    </row>
    <row r="14" spans="1:7" ht="16.5" customHeight="1" x14ac:dyDescent="0.2">
      <c r="A14" t="s">
        <v>229</v>
      </c>
      <c r="B14" s="59">
        <v>390000</v>
      </c>
      <c r="C14" s="59">
        <v>277203.15000000002</v>
      </c>
      <c r="D14" s="59">
        <v>278694</v>
      </c>
      <c r="E14" s="59">
        <v>292298.92219550011</v>
      </c>
      <c r="F14" s="59">
        <v>28098.187195500002</v>
      </c>
      <c r="G14" s="59">
        <v>264200.7350000001</v>
      </c>
    </row>
    <row r="15" spans="1:7" ht="16.5" customHeight="1" x14ac:dyDescent="0.2">
      <c r="A15" t="s">
        <v>117</v>
      </c>
      <c r="B15" s="59">
        <v>162000</v>
      </c>
      <c r="C15" s="59">
        <v>121800</v>
      </c>
      <c r="D15" s="107">
        <v>138300</v>
      </c>
      <c r="E15" s="59">
        <v>124863.86000000002</v>
      </c>
      <c r="F15" s="59">
        <v>124863.86000000002</v>
      </c>
      <c r="G15" s="59">
        <v>0</v>
      </c>
    </row>
    <row r="16" spans="1:7" ht="16.5" customHeight="1" x14ac:dyDescent="0.2">
      <c r="A16" t="s">
        <v>126</v>
      </c>
      <c r="B16" s="59">
        <v>20000</v>
      </c>
      <c r="C16" s="59">
        <v>5250</v>
      </c>
      <c r="D16" s="59">
        <v>15100</v>
      </c>
      <c r="E16" s="59">
        <v>15686.912999999999</v>
      </c>
      <c r="F16" s="59">
        <v>13700.662999999999</v>
      </c>
      <c r="G16" s="59">
        <v>1986.25</v>
      </c>
    </row>
    <row r="17" spans="1:7" ht="16.5" customHeight="1" x14ac:dyDescent="0.2">
      <c r="A17" t="s">
        <v>439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</row>
    <row r="18" spans="1:7" ht="16.5" customHeight="1" x14ac:dyDescent="0.2">
      <c r="A18" t="s">
        <v>97</v>
      </c>
      <c r="B18" s="59">
        <v>162000</v>
      </c>
      <c r="C18" s="59">
        <v>158266.5</v>
      </c>
      <c r="D18" s="107">
        <v>160500</v>
      </c>
      <c r="E18" s="59">
        <v>164436.96538500002</v>
      </c>
      <c r="F18" s="59">
        <v>7789</v>
      </c>
      <c r="G18" s="59">
        <v>156647.96538500002</v>
      </c>
    </row>
    <row r="19" spans="1:7" ht="16.5" customHeight="1" x14ac:dyDescent="0.2">
      <c r="A19" t="s">
        <v>83</v>
      </c>
      <c r="B19" s="59">
        <v>40000</v>
      </c>
      <c r="C19" s="59">
        <v>31500</v>
      </c>
      <c r="D19" s="107">
        <v>40000</v>
      </c>
      <c r="E19" s="59">
        <v>39674.800000000003</v>
      </c>
      <c r="F19" s="59">
        <v>39674.800000000003</v>
      </c>
      <c r="G19" s="59">
        <v>0</v>
      </c>
    </row>
    <row r="20" spans="1:7" ht="16.5" customHeight="1" x14ac:dyDescent="0.2">
      <c r="A20" t="s">
        <v>330</v>
      </c>
      <c r="B20" s="59">
        <v>7503</v>
      </c>
      <c r="C20" s="59">
        <v>0</v>
      </c>
      <c r="D20" s="59">
        <v>6903</v>
      </c>
      <c r="E20" s="59">
        <v>7811.2277100000001</v>
      </c>
      <c r="F20" s="59">
        <v>1900</v>
      </c>
      <c r="G20" s="59">
        <v>5911.2277100000001</v>
      </c>
    </row>
    <row r="21" spans="1:7" ht="16.5" customHeight="1" x14ac:dyDescent="0.2">
      <c r="A21" t="s">
        <v>184</v>
      </c>
      <c r="B21" s="59">
        <v>20000</v>
      </c>
      <c r="C21" s="59">
        <v>0</v>
      </c>
      <c r="D21" s="107">
        <v>20000</v>
      </c>
      <c r="E21" s="59">
        <v>24866.6</v>
      </c>
      <c r="F21" s="59">
        <v>3414</v>
      </c>
      <c r="G21" s="59">
        <v>21452.6</v>
      </c>
    </row>
    <row r="22" spans="1:7" ht="16.5" customHeight="1" x14ac:dyDescent="0.2">
      <c r="A22" t="s">
        <v>124</v>
      </c>
      <c r="B22" s="59">
        <v>50000</v>
      </c>
      <c r="C22" s="59">
        <v>47745.599999999999</v>
      </c>
      <c r="D22" s="107">
        <v>45472</v>
      </c>
      <c r="E22" s="59">
        <v>53995.7264</v>
      </c>
      <c r="F22" s="59">
        <v>23180</v>
      </c>
      <c r="G22" s="59">
        <v>30815.7264</v>
      </c>
    </row>
    <row r="23" spans="1:7" ht="16.5" customHeight="1" x14ac:dyDescent="0.2">
      <c r="A23" t="s">
        <v>366</v>
      </c>
      <c r="B23" s="59">
        <v>28000</v>
      </c>
      <c r="C23" s="59">
        <v>15750</v>
      </c>
      <c r="D23" s="59">
        <v>28000</v>
      </c>
      <c r="E23" s="59">
        <v>14878.050000000001</v>
      </c>
      <c r="F23" s="59">
        <v>8049</v>
      </c>
      <c r="G23" s="59">
        <v>6829.0500000000011</v>
      </c>
    </row>
    <row r="24" spans="1:7" ht="16.5" customHeight="1" x14ac:dyDescent="0.2">
      <c r="A24" t="s">
        <v>363</v>
      </c>
      <c r="B24" s="59">
        <v>5000</v>
      </c>
      <c r="C24" s="59">
        <v>0</v>
      </c>
      <c r="D24" s="59">
        <v>5000</v>
      </c>
      <c r="E24" s="59">
        <v>0</v>
      </c>
      <c r="F24" s="59">
        <v>0</v>
      </c>
      <c r="G24" s="59">
        <v>0</v>
      </c>
    </row>
    <row r="25" spans="1:7" ht="16.5" customHeight="1" x14ac:dyDescent="0.2">
      <c r="A25" t="s">
        <v>94</v>
      </c>
      <c r="B25" s="59">
        <v>1571650</v>
      </c>
      <c r="C25" s="59">
        <v>1089195.45</v>
      </c>
      <c r="D25" s="59">
        <v>1224628</v>
      </c>
      <c r="E25" s="59">
        <v>1137263.9191430002</v>
      </c>
      <c r="F25" s="59">
        <v>455247.569648</v>
      </c>
      <c r="G25" s="59">
        <v>682016.34949500021</v>
      </c>
    </row>
    <row r="26" spans="1:7" ht="16.5" customHeight="1" x14ac:dyDescent="0.2">
      <c r="C26"/>
    </row>
    <row r="27" spans="1:7" ht="16.5" customHeight="1" x14ac:dyDescent="0.2">
      <c r="C27"/>
    </row>
    <row r="28" spans="1:7" ht="16.5" customHeight="1" x14ac:dyDescent="0.2">
      <c r="C28"/>
    </row>
    <row r="29" spans="1:7" ht="16.5" customHeight="1" x14ac:dyDescent="0.2">
      <c r="C29"/>
    </row>
    <row r="30" spans="1:7" ht="16.5" customHeight="1" x14ac:dyDescent="0.2">
      <c r="C30"/>
    </row>
    <row r="31" spans="1:7" ht="16.5" customHeight="1" x14ac:dyDescent="0.2">
      <c r="C31"/>
    </row>
    <row r="32" spans="1:7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160500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6903</v>
      </c>
      <c r="E36" s="59"/>
      <c r="F36" s="59"/>
      <c r="G36" s="59"/>
    </row>
    <row r="37" spans="1:11" ht="20.25" customHeight="1" x14ac:dyDescent="0.2">
      <c r="A37" t="s">
        <v>216</v>
      </c>
      <c r="B37" s="58">
        <v>887615</v>
      </c>
      <c r="C37"/>
    </row>
    <row r="38" spans="1:11" ht="20.25" customHeight="1" x14ac:dyDescent="0.2">
      <c r="A38" t="s">
        <v>170</v>
      </c>
      <c r="B38" s="65">
        <f>++B25+B37</f>
        <v>2459265</v>
      </c>
      <c r="C38"/>
    </row>
    <row r="39" spans="1:11" ht="20.25" customHeight="1" x14ac:dyDescent="0.2">
      <c r="A39" t="s">
        <v>131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173</v>
      </c>
      <c r="B41" s="59">
        <f>+B25+B37+B39+B33</f>
        <v>2721265</v>
      </c>
      <c r="C41" s="59">
        <f t="shared" ref="C41:G41" si="1">+C25+C37+C39+C33</f>
        <v>1327545.45</v>
      </c>
      <c r="D41" s="59">
        <f t="shared" si="1"/>
        <v>1486628</v>
      </c>
      <c r="E41" s="59">
        <f t="shared" si="1"/>
        <v>1417110.9591430002</v>
      </c>
      <c r="F41" s="59">
        <f t="shared" si="1"/>
        <v>516072.65964800003</v>
      </c>
      <c r="G41" s="59">
        <f t="shared" si="1"/>
        <v>901038.29949500016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-450111</v>
      </c>
      <c r="C45" s="63">
        <f>+$B$45</f>
        <v>-450111</v>
      </c>
      <c r="D45" s="63">
        <f t="shared" ref="D45" si="2">+$B$45</f>
        <v>-450111</v>
      </c>
      <c r="E45" s="63"/>
      <c r="F45" s="63">
        <f>+$B$45</f>
        <v>-450111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247771.33333333334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129</v>
      </c>
      <c r="B5" t="s">
        <v>304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313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164</v>
      </c>
      <c r="B7" t="s">
        <v>132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210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104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228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149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229</v>
      </c>
      <c r="B13" t="s">
        <v>228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314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124</v>
      </c>
      <c r="B15" t="s">
        <v>143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213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366</v>
      </c>
      <c r="B17" t="s">
        <v>361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385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363</v>
      </c>
      <c r="B19" t="s">
        <v>361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384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94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F10" sqref="F10"/>
    </sheetView>
  </sheetViews>
  <sheetFormatPr defaultRowHeight="14.25" x14ac:dyDescent="0.2"/>
  <cols>
    <col min="1" max="1" width="35.375" customWidth="1"/>
    <col min="2" max="2" width="18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s="108" t="s">
        <v>167</v>
      </c>
      <c r="B5" s="108" t="s">
        <v>73</v>
      </c>
      <c r="C5" s="59">
        <v>375000</v>
      </c>
      <c r="D5" s="59">
        <v>393750</v>
      </c>
      <c r="E5" s="59">
        <v>375000</v>
      </c>
      <c r="F5" s="59">
        <v>335041.875</v>
      </c>
      <c r="G5" s="59">
        <v>0</v>
      </c>
      <c r="H5" s="59">
        <v>335041.875</v>
      </c>
      <c r="I5" s="59"/>
    </row>
    <row r="6" spans="1:11" ht="20.25" customHeight="1" x14ac:dyDescent="0.2">
      <c r="A6" s="61" t="s">
        <v>209</v>
      </c>
      <c r="B6" s="61"/>
      <c r="C6" s="62">
        <v>375000</v>
      </c>
      <c r="D6" s="62">
        <v>393750</v>
      </c>
      <c r="E6" s="62">
        <v>375000</v>
      </c>
      <c r="F6" s="62">
        <v>335041.875</v>
      </c>
      <c r="G6" s="62">
        <v>0</v>
      </c>
      <c r="H6" s="62">
        <v>335041.875</v>
      </c>
    </row>
    <row r="7" spans="1:11" ht="20.25" customHeight="1" x14ac:dyDescent="0.2">
      <c r="A7" s="108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108"/>
      <c r="B8" t="s">
        <v>215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0</v>
      </c>
      <c r="H8" s="59">
        <v>35204.400000000001</v>
      </c>
      <c r="J8" s="59"/>
      <c r="K8" s="59"/>
    </row>
    <row r="9" spans="1:11" ht="20.25" customHeight="1" x14ac:dyDescent="0.2">
      <c r="A9" s="61" t="s">
        <v>210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0</v>
      </c>
      <c r="H9" s="62">
        <v>53706.114330000004</v>
      </c>
      <c r="I9" s="59"/>
    </row>
    <row r="10" spans="1:11" ht="20.25" customHeight="1" x14ac:dyDescent="0.2">
      <c r="A10" t="s">
        <v>81</v>
      </c>
      <c r="B10" t="s">
        <v>135</v>
      </c>
      <c r="C10" s="59">
        <v>100000</v>
      </c>
      <c r="D10" s="59">
        <v>105000</v>
      </c>
      <c r="E10" s="59">
        <v>100000</v>
      </c>
      <c r="F10" s="59">
        <v>102012</v>
      </c>
      <c r="G10" s="59">
        <v>18955</v>
      </c>
      <c r="H10" s="59">
        <v>83057</v>
      </c>
    </row>
    <row r="11" spans="1:11" ht="20.25" customHeight="1" x14ac:dyDescent="0.2">
      <c r="A11" s="61" t="s">
        <v>211</v>
      </c>
      <c r="B11" s="61"/>
      <c r="C11" s="62">
        <v>100000</v>
      </c>
      <c r="D11" s="62">
        <v>105000</v>
      </c>
      <c r="E11" s="62">
        <v>100000</v>
      </c>
      <c r="F11" s="62">
        <v>102012</v>
      </c>
      <c r="G11" s="62">
        <v>18955</v>
      </c>
      <c r="H11" s="62">
        <v>83057</v>
      </c>
      <c r="I11" s="59"/>
    </row>
    <row r="12" spans="1:11" ht="20.25" customHeight="1" x14ac:dyDescent="0.2">
      <c r="A12" s="108" t="s">
        <v>80</v>
      </c>
      <c r="B12" s="108" t="s">
        <v>135</v>
      </c>
      <c r="C12" s="59">
        <v>100000</v>
      </c>
      <c r="D12" s="59">
        <v>105000</v>
      </c>
      <c r="E12" s="59">
        <v>100000</v>
      </c>
      <c r="F12" s="59">
        <v>104775.00000000001</v>
      </c>
      <c r="G12" s="59">
        <v>0</v>
      </c>
      <c r="H12" s="59">
        <v>104775.00000000001</v>
      </c>
      <c r="I12" s="59"/>
    </row>
    <row r="13" spans="1:11" ht="20.25" customHeight="1" x14ac:dyDescent="0.2">
      <c r="A13" s="61" t="s">
        <v>149</v>
      </c>
      <c r="B13" s="61"/>
      <c r="C13" s="62">
        <v>100000</v>
      </c>
      <c r="D13" s="62">
        <v>105000</v>
      </c>
      <c r="E13" s="62">
        <v>100000</v>
      </c>
      <c r="F13" s="62">
        <v>104775.00000000001</v>
      </c>
      <c r="G13" s="62">
        <v>0</v>
      </c>
      <c r="H13" s="62">
        <v>104775.00000000001</v>
      </c>
    </row>
    <row r="14" spans="1:11" ht="20.25" customHeight="1" x14ac:dyDescent="0.2">
      <c r="A14" s="108" t="s">
        <v>83</v>
      </c>
      <c r="B14" s="108" t="s">
        <v>198</v>
      </c>
      <c r="C14" s="107">
        <v>30000</v>
      </c>
      <c r="D14" s="107">
        <v>31500</v>
      </c>
      <c r="E14" s="107">
        <v>30000</v>
      </c>
      <c r="F14" s="107">
        <v>29756.100000000002</v>
      </c>
      <c r="G14" s="107">
        <v>0</v>
      </c>
      <c r="H14" s="107">
        <v>29756.100000000002</v>
      </c>
      <c r="I14" s="59"/>
    </row>
    <row r="15" spans="1:11" ht="20.25" customHeight="1" x14ac:dyDescent="0.2">
      <c r="A15" s="108"/>
      <c r="B15" t="s">
        <v>203</v>
      </c>
      <c r="C15" s="59">
        <v>30000</v>
      </c>
      <c r="D15" s="59">
        <v>31500</v>
      </c>
      <c r="E15" s="59">
        <v>30000</v>
      </c>
      <c r="F15" s="59">
        <v>29756.100000000002</v>
      </c>
      <c r="G15" s="59">
        <v>0</v>
      </c>
      <c r="H15" s="59">
        <v>29756.100000000002</v>
      </c>
    </row>
    <row r="16" spans="1:11" ht="20.25" customHeight="1" x14ac:dyDescent="0.2">
      <c r="A16" s="61" t="s">
        <v>212</v>
      </c>
      <c r="B16" s="61"/>
      <c r="C16" s="62">
        <v>60000</v>
      </c>
      <c r="D16" s="62">
        <v>63000</v>
      </c>
      <c r="E16" s="62">
        <v>60000</v>
      </c>
      <c r="F16" s="62">
        <v>59512.200000000004</v>
      </c>
      <c r="G16" s="62">
        <v>0</v>
      </c>
      <c r="H16" s="62">
        <v>59512.200000000004</v>
      </c>
      <c r="I16" s="59"/>
    </row>
    <row r="17" spans="1:9" ht="20.25" customHeight="1" x14ac:dyDescent="0.2">
      <c r="A17" t="s">
        <v>94</v>
      </c>
      <c r="C17" s="59">
        <v>695000</v>
      </c>
      <c r="D17" s="59">
        <v>729505.35</v>
      </c>
      <c r="E17" s="59">
        <v>694767</v>
      </c>
      <c r="F17" s="59">
        <v>655047.18932999996</v>
      </c>
      <c r="G17" s="59">
        <v>18955</v>
      </c>
      <c r="H17" s="59">
        <v>636092.18932999996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  <c r="I19" s="59"/>
    </row>
    <row r="20" spans="1:9" ht="20.25" customHeight="1" x14ac:dyDescent="0.2">
      <c r="C20"/>
      <c r="I20" s="59"/>
    </row>
    <row r="21" spans="1:9" ht="20.25" customHeight="1" x14ac:dyDescent="0.2">
      <c r="C21"/>
      <c r="I21" s="59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F15" sqref="F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147</v>
      </c>
    </row>
    <row r="2" spans="1:17" x14ac:dyDescent="0.2">
      <c r="A2" s="57" t="s">
        <v>29</v>
      </c>
      <c r="B2" t="s">
        <v>63</v>
      </c>
      <c r="D2">
        <v>12</v>
      </c>
      <c r="I2" t="s">
        <v>194</v>
      </c>
      <c r="J2" t="s">
        <v>197</v>
      </c>
      <c r="K2" t="s">
        <v>193</v>
      </c>
      <c r="P2" t="s">
        <v>195</v>
      </c>
    </row>
    <row r="4" spans="1:17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7" ht="20.25" customHeight="1" x14ac:dyDescent="0.2">
      <c r="A5" t="s">
        <v>346</v>
      </c>
      <c r="B5" t="s">
        <v>73</v>
      </c>
      <c r="C5" s="59">
        <v>5000</v>
      </c>
      <c r="D5" s="59">
        <v>0</v>
      </c>
      <c r="E5" s="59">
        <v>0</v>
      </c>
      <c r="F5" s="59">
        <v>0</v>
      </c>
      <c r="G5" s="59">
        <v>0</v>
      </c>
      <c r="H5" s="59">
        <v>0</v>
      </c>
      <c r="I5" s="59">
        <f t="shared" ref="I5:I68" si="0">H5</f>
        <v>0</v>
      </c>
    </row>
    <row r="6" spans="1:17" ht="20.25" customHeight="1" x14ac:dyDescent="0.2">
      <c r="A6" s="61" t="s">
        <v>356</v>
      </c>
      <c r="B6" s="61"/>
      <c r="C6" s="62">
        <v>5000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59"/>
    </row>
    <row r="7" spans="1:17" ht="20.25" customHeight="1" x14ac:dyDescent="0.2">
      <c r="A7" t="s">
        <v>167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209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109</v>
      </c>
      <c r="B9" t="s">
        <v>135</v>
      </c>
      <c r="C9" s="59">
        <v>109</v>
      </c>
      <c r="D9" s="59">
        <v>0</v>
      </c>
      <c r="E9" s="59">
        <v>109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573</v>
      </c>
      <c r="B10" s="61"/>
      <c r="C10" s="62">
        <v>109</v>
      </c>
      <c r="D10" s="62">
        <v>0</v>
      </c>
      <c r="E10" s="62">
        <v>109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95</v>
      </c>
      <c r="C11" s="59">
        <v>20000</v>
      </c>
      <c r="D11" s="59">
        <v>21000</v>
      </c>
      <c r="E11" s="59">
        <v>20000</v>
      </c>
      <c r="F11" s="59">
        <v>21513.800000000003</v>
      </c>
      <c r="G11" s="59">
        <v>0</v>
      </c>
      <c r="H11" s="59">
        <v>21513.800000000003</v>
      </c>
      <c r="I11" s="59"/>
    </row>
    <row r="12" spans="1:17" ht="20.25" customHeight="1" x14ac:dyDescent="0.2">
      <c r="B12" t="s">
        <v>135</v>
      </c>
      <c r="C12" s="59">
        <v>3003</v>
      </c>
      <c r="D12" s="59">
        <v>0</v>
      </c>
      <c r="E12" s="59">
        <v>2701</v>
      </c>
      <c r="F12" s="59">
        <v>0</v>
      </c>
      <c r="G12" s="59">
        <v>0</v>
      </c>
      <c r="H12" s="59">
        <v>0</v>
      </c>
      <c r="I12" s="59"/>
    </row>
    <row r="13" spans="1:17" ht="20.25" customHeight="1" x14ac:dyDescent="0.2">
      <c r="B13" t="s">
        <v>104</v>
      </c>
      <c r="C13" s="59">
        <v>3000</v>
      </c>
      <c r="D13" s="59">
        <v>3150</v>
      </c>
      <c r="E13" s="59">
        <v>3000</v>
      </c>
      <c r="F13" s="59">
        <v>3310.89</v>
      </c>
      <c r="G13" s="59">
        <v>3310.89</v>
      </c>
      <c r="H13" s="59">
        <v>0</v>
      </c>
      <c r="I13" s="59">
        <f t="shared" si="0"/>
        <v>0</v>
      </c>
    </row>
    <row r="14" spans="1:17" ht="20.25" customHeight="1" x14ac:dyDescent="0.2">
      <c r="B14" t="s">
        <v>79</v>
      </c>
      <c r="C14" s="59">
        <v>45500</v>
      </c>
      <c r="D14" s="59">
        <v>40197.15</v>
      </c>
      <c r="E14" s="59">
        <v>38836</v>
      </c>
      <c r="F14" s="59">
        <v>42250.267289999996</v>
      </c>
      <c r="G14" s="59">
        <v>16866.777289999998</v>
      </c>
      <c r="H14" s="59">
        <v>25383.489999999998</v>
      </c>
      <c r="I14" s="59">
        <f t="shared" si="0"/>
        <v>25383.489999999998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228</v>
      </c>
      <c r="C15" s="59">
        <v>305000</v>
      </c>
      <c r="D15" s="59">
        <v>320250</v>
      </c>
      <c r="E15" s="59">
        <v>305000</v>
      </c>
      <c r="F15" s="59">
        <v>336607.14999999997</v>
      </c>
      <c r="G15" s="59">
        <v>0</v>
      </c>
      <c r="H15" s="59">
        <v>336607.14999999997</v>
      </c>
      <c r="I15" s="59">
        <f t="shared" si="0"/>
        <v>336607.14999999997</v>
      </c>
    </row>
    <row r="16" spans="1:17" ht="20.25" customHeight="1" x14ac:dyDescent="0.2">
      <c r="A16" s="61" t="s">
        <v>149</v>
      </c>
      <c r="B16" s="61"/>
      <c r="C16" s="62">
        <v>376503</v>
      </c>
      <c r="D16" s="62">
        <v>384597.15</v>
      </c>
      <c r="E16" s="62">
        <v>369537</v>
      </c>
      <c r="F16" s="62">
        <v>403682.10728999996</v>
      </c>
      <c r="G16" s="62">
        <v>20177.667289999998</v>
      </c>
      <c r="H16" s="62">
        <v>383504.43999999994</v>
      </c>
      <c r="I16" s="59"/>
    </row>
    <row r="17" spans="1:17" ht="20.25" customHeight="1" x14ac:dyDescent="0.2">
      <c r="A17" t="s">
        <v>229</v>
      </c>
      <c r="B17" t="s">
        <v>228</v>
      </c>
      <c r="C17" s="59">
        <v>1267500</v>
      </c>
      <c r="D17" s="59">
        <v>1330875</v>
      </c>
      <c r="E17" s="59">
        <v>1267500</v>
      </c>
      <c r="F17" s="59">
        <v>1434264.9750000001</v>
      </c>
      <c r="G17" s="59">
        <v>0</v>
      </c>
      <c r="H17" s="59">
        <v>1434264.9750000001</v>
      </c>
      <c r="I17" s="59">
        <f t="shared" si="0"/>
        <v>1434264.9750000001</v>
      </c>
    </row>
    <row r="18" spans="1:17" ht="20.25" customHeight="1" x14ac:dyDescent="0.2">
      <c r="A18" s="61" t="s">
        <v>314</v>
      </c>
      <c r="B18" s="61"/>
      <c r="C18" s="62">
        <v>1267500</v>
      </c>
      <c r="D18" s="62">
        <v>1330875</v>
      </c>
      <c r="E18" s="62">
        <v>1267500</v>
      </c>
      <c r="F18" s="62">
        <v>1434264.9750000001</v>
      </c>
      <c r="G18" s="62">
        <v>0</v>
      </c>
      <c r="H18" s="62">
        <v>1434264.9750000001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117</v>
      </c>
      <c r="B19" t="s">
        <v>106</v>
      </c>
      <c r="C19" s="59">
        <v>19000</v>
      </c>
      <c r="D19" s="59">
        <v>18708.900000000001</v>
      </c>
      <c r="E19" s="59">
        <v>17818</v>
      </c>
      <c r="F19" s="59">
        <v>19166.644420000004</v>
      </c>
      <c r="G19" s="59">
        <v>0</v>
      </c>
      <c r="H19" s="59">
        <v>19166.644420000004</v>
      </c>
      <c r="I19" s="59">
        <f t="shared" si="0"/>
        <v>19166.644420000004</v>
      </c>
      <c r="K19" s="59">
        <v>7000</v>
      </c>
      <c r="L19" s="59"/>
      <c r="M19" s="59"/>
    </row>
    <row r="20" spans="1:17" ht="20.25" customHeight="1" x14ac:dyDescent="0.2">
      <c r="B20" t="s">
        <v>104</v>
      </c>
      <c r="C20" s="59">
        <v>22000</v>
      </c>
      <c r="D20" s="59">
        <v>22606.5</v>
      </c>
      <c r="E20" s="59">
        <v>21530</v>
      </c>
      <c r="F20" s="59">
        <v>23761.153899999998</v>
      </c>
      <c r="G20" s="59">
        <v>0</v>
      </c>
      <c r="H20" s="59">
        <v>23761.153899999998</v>
      </c>
      <c r="I20" s="59">
        <f>H20-100000</f>
        <v>-76238.846099999995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79</v>
      </c>
      <c r="C21" s="59">
        <v>8000</v>
      </c>
      <c r="D21" s="59">
        <v>8400</v>
      </c>
      <c r="E21" s="59">
        <v>8000</v>
      </c>
      <c r="F21" s="59">
        <v>8829.0399999999991</v>
      </c>
      <c r="G21" s="59">
        <v>0</v>
      </c>
      <c r="H21" s="59">
        <v>8829.0399999999991</v>
      </c>
      <c r="I21" s="59">
        <f t="shared" si="0"/>
        <v>8829.0399999999991</v>
      </c>
      <c r="K21" s="59"/>
      <c r="L21" s="59"/>
      <c r="M21" s="59"/>
      <c r="Q21" s="60"/>
    </row>
    <row r="22" spans="1:17" ht="20.25" customHeight="1" x14ac:dyDescent="0.2">
      <c r="B22" t="s">
        <v>108</v>
      </c>
      <c r="C22" s="59">
        <v>100000</v>
      </c>
      <c r="D22" s="59">
        <v>105000</v>
      </c>
      <c r="E22" s="59">
        <v>100000</v>
      </c>
      <c r="F22" s="59">
        <v>107569.00000000001</v>
      </c>
      <c r="G22" s="59">
        <v>0</v>
      </c>
      <c r="H22" s="59">
        <v>107569.00000000001</v>
      </c>
      <c r="I22" s="59"/>
      <c r="K22" s="59"/>
      <c r="L22" s="59"/>
      <c r="M22" s="59"/>
    </row>
    <row r="23" spans="1:17" ht="20.25" customHeight="1" x14ac:dyDescent="0.2">
      <c r="A23" s="61" t="s">
        <v>177</v>
      </c>
      <c r="B23" s="61"/>
      <c r="C23" s="62">
        <v>149000</v>
      </c>
      <c r="D23" s="62">
        <v>154715.4</v>
      </c>
      <c r="E23" s="62">
        <v>147348</v>
      </c>
      <c r="F23" s="62">
        <v>159325.83832000001</v>
      </c>
      <c r="G23" s="62">
        <v>0</v>
      </c>
      <c r="H23" s="62">
        <v>159325.83832000001</v>
      </c>
      <c r="I23" s="59">
        <f t="shared" si="0"/>
        <v>159325.83832000001</v>
      </c>
      <c r="J23" s="63"/>
      <c r="K23" s="68"/>
      <c r="L23" s="68"/>
      <c r="M23" s="68"/>
      <c r="P23" s="60"/>
    </row>
    <row r="24" spans="1:17" ht="20.25" customHeight="1" x14ac:dyDescent="0.2">
      <c r="A24" t="s">
        <v>97</v>
      </c>
      <c r="B24" t="s">
        <v>91</v>
      </c>
      <c r="C24" s="59">
        <v>221878</v>
      </c>
      <c r="D24" s="59">
        <v>232971.90000000002</v>
      </c>
      <c r="E24" s="59">
        <v>221878</v>
      </c>
      <c r="F24" s="59">
        <v>238671.94582000002</v>
      </c>
      <c r="G24" s="59">
        <v>0</v>
      </c>
      <c r="H24" s="59">
        <v>238671.94582000002</v>
      </c>
      <c r="I24" s="59">
        <f t="shared" si="0"/>
        <v>238671.94582000002</v>
      </c>
    </row>
    <row r="25" spans="1:17" ht="20.25" customHeight="1" x14ac:dyDescent="0.2">
      <c r="A25" s="61" t="s">
        <v>574</v>
      </c>
      <c r="B25" s="61"/>
      <c r="C25" s="62">
        <v>221878</v>
      </c>
      <c r="D25" s="62">
        <v>232971.90000000002</v>
      </c>
      <c r="E25" s="62">
        <v>221878</v>
      </c>
      <c r="F25" s="62">
        <v>238671.94582000002</v>
      </c>
      <c r="G25" s="62">
        <v>0</v>
      </c>
      <c r="H25" s="62">
        <v>238671.94582000002</v>
      </c>
      <c r="I25" s="59">
        <f t="shared" si="0"/>
        <v>238671.94582000002</v>
      </c>
    </row>
    <row r="26" spans="1:17" ht="20.25" customHeight="1" x14ac:dyDescent="0.2">
      <c r="A26" t="s">
        <v>124</v>
      </c>
      <c r="B26" t="s">
        <v>106</v>
      </c>
      <c r="C26" s="59">
        <v>5000</v>
      </c>
      <c r="D26" s="59">
        <v>0</v>
      </c>
      <c r="E26" s="59">
        <v>5000</v>
      </c>
      <c r="F26" s="59">
        <v>6775.4500000000007</v>
      </c>
      <c r="G26" s="59">
        <v>0</v>
      </c>
      <c r="H26" s="59">
        <v>6775.4500000000007</v>
      </c>
      <c r="I26" s="59">
        <f t="shared" si="0"/>
        <v>6775.4500000000007</v>
      </c>
    </row>
    <row r="27" spans="1:17" ht="20.25" customHeight="1" x14ac:dyDescent="0.2">
      <c r="A27" s="61" t="s">
        <v>213</v>
      </c>
      <c r="B27" s="61"/>
      <c r="C27" s="62">
        <v>5000</v>
      </c>
      <c r="D27" s="62">
        <v>0</v>
      </c>
      <c r="E27" s="62">
        <v>5000</v>
      </c>
      <c r="F27" s="62">
        <v>6775.4500000000007</v>
      </c>
      <c r="G27" s="62">
        <v>0</v>
      </c>
      <c r="H27" s="62">
        <v>6775.4500000000007</v>
      </c>
      <c r="I27" s="59"/>
    </row>
    <row r="28" spans="1:17" ht="20.25" customHeight="1" x14ac:dyDescent="0.2">
      <c r="A28" t="s">
        <v>94</v>
      </c>
      <c r="C28" s="59">
        <v>2029990</v>
      </c>
      <c r="D28" s="59">
        <v>2103159.4499999997</v>
      </c>
      <c r="E28" s="59">
        <v>2016372</v>
      </c>
      <c r="F28" s="59">
        <v>2242720.3164300006</v>
      </c>
      <c r="G28" s="59">
        <v>20177.667289999998</v>
      </c>
      <c r="H28" s="59">
        <v>2222542.6491400003</v>
      </c>
      <c r="I28" s="59">
        <f t="shared" si="0"/>
        <v>2222542.6491400003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>
        <f t="shared" si="0"/>
        <v>0</v>
      </c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>
        <f t="shared" si="0"/>
        <v>0</v>
      </c>
    </row>
    <row r="44" spans="3:16" ht="20.25" customHeight="1" x14ac:dyDescent="0.2">
      <c r="C44"/>
      <c r="I44" s="59"/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59">
        <f t="shared" si="0"/>
        <v>0</v>
      </c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59">
        <f t="shared" si="0"/>
        <v>0</v>
      </c>
      <c r="J49" s="70"/>
    </row>
    <row r="50" spans="3:16" ht="20.25" customHeight="1" x14ac:dyDescent="0.2">
      <c r="C50"/>
      <c r="I50" s="59">
        <f t="shared" si="0"/>
        <v>0</v>
      </c>
    </row>
    <row r="51" spans="3:16" ht="20.25" customHeight="1" x14ac:dyDescent="0.2">
      <c r="C51"/>
      <c r="I51" s="59">
        <f t="shared" si="0"/>
        <v>0</v>
      </c>
      <c r="J51" s="59"/>
      <c r="K51">
        <f>+I51*85</f>
        <v>0</v>
      </c>
      <c r="M51">
        <v>102.14</v>
      </c>
    </row>
    <row r="52" spans="3:16" ht="20.25" customHeight="1" x14ac:dyDescent="0.2">
      <c r="C52"/>
      <c r="I52" s="59"/>
      <c r="K52">
        <f>+K51/1000</f>
        <v>0</v>
      </c>
      <c r="M52">
        <v>3300</v>
      </c>
    </row>
    <row r="53" spans="3:16" ht="20.25" customHeight="1" x14ac:dyDescent="0.2">
      <c r="C53"/>
      <c r="I53" s="59">
        <f>SUM(I5:I52)</f>
        <v>4614000.282420001</v>
      </c>
      <c r="M53">
        <f>+M52/M51</f>
        <v>32.308596044644602</v>
      </c>
    </row>
    <row r="54" spans="3:16" ht="20.25" customHeight="1" x14ac:dyDescent="0.2">
      <c r="C54"/>
      <c r="I54" s="59"/>
    </row>
    <row r="55" spans="3:16" ht="20.25" customHeight="1" x14ac:dyDescent="0.2">
      <c r="C55"/>
      <c r="I55" s="59"/>
      <c r="J55" s="59"/>
      <c r="K55" s="68"/>
      <c r="L55" s="68"/>
      <c r="M55" s="68">
        <v>114.47</v>
      </c>
    </row>
    <row r="56" spans="3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9228000.564840002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9228000.564840002</v>
      </c>
      <c r="J79">
        <v>16</v>
      </c>
      <c r="K79" s="58">
        <f>+I79*0.9779</f>
        <v>9024061.7523570377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576750.03530250012</v>
      </c>
      <c r="K81" s="58">
        <f>+K79*85</f>
        <v>767045248.95034826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767045.24895034824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9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160</v>
      </c>
      <c r="B122">
        <v>20700</v>
      </c>
      <c r="C122" s="58">
        <v>424374</v>
      </c>
    </row>
    <row r="123" spans="1:9" x14ac:dyDescent="0.2">
      <c r="A123" s="64" t="s">
        <v>160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2" sqref="E12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165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165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2" ht="20.25" customHeight="1" x14ac:dyDescent="0.2">
      <c r="A7" t="s">
        <v>346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167</v>
      </c>
      <c r="B8" s="59">
        <v>5000</v>
      </c>
      <c r="C8" s="59">
        <v>0</v>
      </c>
      <c r="D8" s="59">
        <v>5000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109</v>
      </c>
      <c r="B9" s="59">
        <v>109</v>
      </c>
      <c r="C9" s="59">
        <v>0</v>
      </c>
      <c r="D9" s="59">
        <v>109</v>
      </c>
      <c r="E9" s="59">
        <v>0</v>
      </c>
      <c r="F9" s="59">
        <v>0</v>
      </c>
      <c r="G9" s="59">
        <v>0</v>
      </c>
    </row>
    <row r="10" spans="1:12" ht="20.25" customHeight="1" x14ac:dyDescent="0.2">
      <c r="A10" t="s">
        <v>80</v>
      </c>
      <c r="B10" s="59">
        <v>380922</v>
      </c>
      <c r="C10" s="59">
        <v>387747.15</v>
      </c>
      <c r="D10" s="59">
        <v>373956</v>
      </c>
      <c r="E10" s="59">
        <v>406909.17728999996</v>
      </c>
      <c r="F10" s="59">
        <v>20177.667289999998</v>
      </c>
      <c r="G10" s="59">
        <v>386731.50999999995</v>
      </c>
      <c r="K10">
        <f>25*32.24</f>
        <v>806</v>
      </c>
    </row>
    <row r="11" spans="1:12" ht="20.25" customHeight="1" x14ac:dyDescent="0.2">
      <c r="A11" t="s">
        <v>229</v>
      </c>
      <c r="B11" s="59">
        <v>1267500</v>
      </c>
      <c r="C11" s="59">
        <v>1330875</v>
      </c>
      <c r="D11" s="59">
        <v>1267500</v>
      </c>
      <c r="E11" s="59">
        <v>1434264.9750000001</v>
      </c>
      <c r="F11" s="59">
        <v>0</v>
      </c>
      <c r="G11" s="59">
        <v>1434264.9750000001</v>
      </c>
      <c r="L11">
        <f>76*2500</f>
        <v>190000</v>
      </c>
    </row>
    <row r="12" spans="1:12" ht="20.25" customHeight="1" x14ac:dyDescent="0.2">
      <c r="A12" t="s">
        <v>117</v>
      </c>
      <c r="B12" s="59">
        <v>164000</v>
      </c>
      <c r="C12" s="59">
        <v>170465.4</v>
      </c>
      <c r="D12" s="59">
        <v>162348</v>
      </c>
      <c r="E12" s="59">
        <v>175880.28832000005</v>
      </c>
      <c r="F12" s="59">
        <v>13243.56</v>
      </c>
      <c r="G12" s="59">
        <v>162636.72832000002</v>
      </c>
    </row>
    <row r="13" spans="1:12" ht="20.25" customHeight="1" x14ac:dyDescent="0.2">
      <c r="A13" t="s">
        <v>97</v>
      </c>
      <c r="B13" s="59">
        <v>221878</v>
      </c>
      <c r="C13" s="59">
        <v>232971.90000000002</v>
      </c>
      <c r="D13" s="59">
        <v>221878</v>
      </c>
      <c r="E13" s="59">
        <v>238671.94582000002</v>
      </c>
      <c r="F13" s="59">
        <v>0</v>
      </c>
      <c r="G13" s="59">
        <v>238671.94582000002</v>
      </c>
    </row>
    <row r="14" spans="1:12" ht="20.25" customHeight="1" x14ac:dyDescent="0.2">
      <c r="A14" t="s">
        <v>124</v>
      </c>
      <c r="B14" s="59">
        <v>5000</v>
      </c>
      <c r="C14" s="59">
        <v>0</v>
      </c>
      <c r="D14" s="59">
        <v>5000</v>
      </c>
      <c r="E14" s="59">
        <v>6775.4500000000007</v>
      </c>
      <c r="F14" s="59">
        <v>0</v>
      </c>
      <c r="G14" s="59">
        <v>6775.4500000000007</v>
      </c>
    </row>
    <row r="15" spans="1:12" ht="20.25" customHeight="1" x14ac:dyDescent="0.2">
      <c r="A15" t="s">
        <v>94</v>
      </c>
      <c r="B15" s="59">
        <v>2049409</v>
      </c>
      <c r="C15" s="59">
        <v>2122059.4499999997</v>
      </c>
      <c r="D15" s="59">
        <v>2035791</v>
      </c>
      <c r="E15" s="59">
        <v>2262501.8364300001</v>
      </c>
      <c r="F15" s="59">
        <v>33421.227289999995</v>
      </c>
      <c r="G15" s="59">
        <v>2229080.6091400003</v>
      </c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205</v>
      </c>
      <c r="B37" s="58">
        <v>1287052</v>
      </c>
      <c r="C37"/>
      <c r="G37" s="59"/>
    </row>
    <row r="38" spans="1:9" ht="20.25" customHeight="1" x14ac:dyDescent="0.2">
      <c r="A38" t="s">
        <v>170</v>
      </c>
      <c r="B38" s="65">
        <f>++B22+B37</f>
        <v>1287052</v>
      </c>
      <c r="C38"/>
      <c r="G38" s="59"/>
    </row>
    <row r="39" spans="1:9" ht="20.25" customHeight="1" x14ac:dyDescent="0.2">
      <c r="A39" t="s">
        <v>131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173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376</v>
      </c>
      <c r="B5" t="s">
        <v>374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380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346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356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129</v>
      </c>
      <c r="B9" t="s">
        <v>304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313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215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307</v>
      </c>
      <c r="B17" t="s">
        <v>271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383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358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228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229</v>
      </c>
      <c r="B28" t="s">
        <v>228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314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318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271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369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320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332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357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330</v>
      </c>
      <c r="B42" t="s">
        <v>329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372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333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184</v>
      </c>
      <c r="B45" t="s">
        <v>341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315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363</v>
      </c>
      <c r="B51" t="s">
        <v>382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384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210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135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211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135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149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198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212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124</v>
      </c>
      <c r="B15" t="s">
        <v>106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213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94</v>
      </c>
      <c r="C17" s="59">
        <v>670000</v>
      </c>
      <c r="D17" s="59">
        <v>698005.35</v>
      </c>
      <c r="E17" s="7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162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B81-47D2-4619-B2F6-CD55E5A0A153}">
  <sheetPr>
    <tabColor rgb="FF92D050"/>
  </sheetPr>
  <dimension ref="A2:V111"/>
  <sheetViews>
    <sheetView workbookViewId="0">
      <selection activeCell="O26" sqref="O26"/>
    </sheetView>
  </sheetViews>
  <sheetFormatPr defaultRowHeight="12.75" x14ac:dyDescent="0.2"/>
  <cols>
    <col min="1" max="1" width="16.625" style="72" bestFit="1" customWidth="1"/>
    <col min="2" max="2" width="11.75" style="73" bestFit="1" customWidth="1"/>
    <col min="3" max="4" width="8.25" style="73" bestFit="1" customWidth="1"/>
    <col min="5" max="21" width="9.125" style="73" bestFit="1" customWidth="1"/>
    <col min="22" max="22" width="10.25" style="73" bestFit="1" customWidth="1"/>
    <col min="23" max="26" width="8.25" style="73" bestFit="1" customWidth="1"/>
    <col min="27" max="36" width="9.5" style="73" bestFit="1" customWidth="1"/>
    <col min="37" max="37" width="14.875" style="73" bestFit="1" customWidth="1"/>
    <col min="38" max="16384" width="9" style="73"/>
  </cols>
  <sheetData>
    <row r="2" spans="1:22" ht="15" x14ac:dyDescent="0.2">
      <c r="A2" s="80" t="s">
        <v>570</v>
      </c>
      <c r="B2" s="79">
        <v>87972</v>
      </c>
    </row>
    <row r="3" spans="1:22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 s="75" customFormat="1" x14ac:dyDescent="0.2">
      <c r="A4" s="84" t="s">
        <v>504</v>
      </c>
      <c r="B4" s="85">
        <v>45968</v>
      </c>
      <c r="C4" s="85">
        <v>45969</v>
      </c>
      <c r="D4" s="85">
        <v>45971</v>
      </c>
      <c r="E4" s="85">
        <v>45972</v>
      </c>
      <c r="F4" s="85">
        <v>45973</v>
      </c>
      <c r="G4" s="85">
        <v>45974</v>
      </c>
      <c r="H4" s="85">
        <v>45975</v>
      </c>
      <c r="I4" s="85">
        <v>45976</v>
      </c>
      <c r="J4" s="85">
        <v>45977</v>
      </c>
      <c r="K4" s="85">
        <v>45978</v>
      </c>
      <c r="L4" s="85">
        <v>45979</v>
      </c>
      <c r="M4" s="85">
        <v>45980</v>
      </c>
      <c r="N4" s="85">
        <v>45981</v>
      </c>
      <c r="O4" s="85">
        <v>45982</v>
      </c>
      <c r="P4" s="85">
        <v>45985</v>
      </c>
      <c r="Q4" s="85">
        <v>45986</v>
      </c>
      <c r="R4" s="85">
        <v>45987</v>
      </c>
      <c r="S4" s="85">
        <v>45988</v>
      </c>
      <c r="T4" s="85">
        <v>45989</v>
      </c>
      <c r="U4" s="85">
        <v>45990</v>
      </c>
      <c r="V4" s="85" t="s">
        <v>94</v>
      </c>
    </row>
    <row r="5" spans="1:22" x14ac:dyDescent="0.2">
      <c r="A5" s="76">
        <v>21</v>
      </c>
      <c r="B5" s="78">
        <v>0</v>
      </c>
      <c r="C5" s="78"/>
      <c r="D5" s="78"/>
      <c r="E5" s="78">
        <v>0</v>
      </c>
      <c r="F5" s="78"/>
      <c r="G5" s="78"/>
      <c r="H5" s="78"/>
      <c r="I5" s="78"/>
      <c r="J5" s="78"/>
      <c r="K5" s="78"/>
      <c r="L5" s="78"/>
      <c r="M5" s="78"/>
      <c r="N5" s="78"/>
      <c r="O5" s="78">
        <v>0</v>
      </c>
      <c r="P5" s="78"/>
      <c r="Q5" s="78"/>
      <c r="R5" s="78"/>
      <c r="S5" s="78"/>
      <c r="T5" s="78">
        <v>2500</v>
      </c>
      <c r="U5" s="78"/>
      <c r="V5" s="78">
        <f t="shared" ref="V5:V36" si="0">SUM(B5:U5)</f>
        <v>2500</v>
      </c>
    </row>
    <row r="6" spans="1:22" x14ac:dyDescent="0.2">
      <c r="A6" s="76">
        <v>331</v>
      </c>
      <c r="B6" s="78"/>
      <c r="C6" s="78"/>
      <c r="D6" s="78">
        <v>2500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>
        <v>2500</v>
      </c>
      <c r="U6" s="78"/>
      <c r="V6" s="78">
        <f t="shared" si="0"/>
        <v>5000</v>
      </c>
    </row>
    <row r="7" spans="1:22" x14ac:dyDescent="0.2">
      <c r="A7" s="76">
        <v>575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>
        <v>3500</v>
      </c>
      <c r="P7" s="78"/>
      <c r="Q7" s="78"/>
      <c r="R7" s="78"/>
      <c r="S7" s="78"/>
      <c r="T7" s="78"/>
      <c r="U7" s="78"/>
      <c r="V7" s="78">
        <f t="shared" si="0"/>
        <v>3500</v>
      </c>
    </row>
    <row r="8" spans="1:22" x14ac:dyDescent="0.2">
      <c r="A8" s="76">
        <v>913</v>
      </c>
      <c r="B8" s="78"/>
      <c r="C8" s="78">
        <v>0</v>
      </c>
      <c r="D8" s="78"/>
      <c r="E8" s="78"/>
      <c r="F8" s="78"/>
      <c r="G8" s="78">
        <v>5000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>
        <f t="shared" si="0"/>
        <v>5000</v>
      </c>
    </row>
    <row r="9" spans="1:22" x14ac:dyDescent="0.2">
      <c r="A9" s="76">
        <v>931</v>
      </c>
      <c r="B9" s="78"/>
      <c r="C9" s="78"/>
      <c r="D9" s="78">
        <v>0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>
        <v>5000</v>
      </c>
      <c r="R9" s="78"/>
      <c r="S9" s="78"/>
      <c r="T9" s="78"/>
      <c r="U9" s="78"/>
      <c r="V9" s="78">
        <f t="shared" si="0"/>
        <v>5000</v>
      </c>
    </row>
    <row r="10" spans="1:22" x14ac:dyDescent="0.2">
      <c r="A10" s="76">
        <v>932</v>
      </c>
      <c r="B10" s="78"/>
      <c r="C10" s="78"/>
      <c r="D10" s="78">
        <v>0</v>
      </c>
      <c r="E10" s="78"/>
      <c r="F10" s="78"/>
      <c r="G10" s="78"/>
      <c r="H10" s="78"/>
      <c r="I10" s="78"/>
      <c r="J10" s="78"/>
      <c r="K10" s="78">
        <v>2500</v>
      </c>
      <c r="L10" s="78"/>
      <c r="M10" s="78"/>
      <c r="N10" s="78"/>
      <c r="O10" s="78"/>
      <c r="P10" s="78">
        <v>2500</v>
      </c>
      <c r="Q10" s="78"/>
      <c r="R10" s="78"/>
      <c r="S10" s="78"/>
      <c r="T10" s="78"/>
      <c r="U10" s="78"/>
      <c r="V10" s="78">
        <f t="shared" si="0"/>
        <v>5000</v>
      </c>
    </row>
    <row r="11" spans="1:22" x14ac:dyDescent="0.2">
      <c r="A11" s="76">
        <v>935</v>
      </c>
      <c r="B11" s="78">
        <v>0</v>
      </c>
      <c r="C11" s="78"/>
      <c r="D11" s="78"/>
      <c r="E11" s="78">
        <v>10000</v>
      </c>
      <c r="F11" s="78"/>
      <c r="G11" s="78"/>
      <c r="H11" s="78">
        <v>5000</v>
      </c>
      <c r="I11" s="78"/>
      <c r="J11" s="78"/>
      <c r="K11" s="78"/>
      <c r="L11" s="78">
        <v>5000</v>
      </c>
      <c r="M11" s="78"/>
      <c r="N11" s="78">
        <v>10000</v>
      </c>
      <c r="O11" s="78"/>
      <c r="P11" s="78"/>
      <c r="Q11" s="78">
        <v>5000</v>
      </c>
      <c r="R11" s="78">
        <v>5000</v>
      </c>
      <c r="S11" s="78"/>
      <c r="T11" s="78">
        <v>5000</v>
      </c>
      <c r="U11" s="78"/>
      <c r="V11" s="78">
        <f t="shared" si="0"/>
        <v>45000</v>
      </c>
    </row>
    <row r="12" spans="1:22" x14ac:dyDescent="0.2">
      <c r="A12" s="76">
        <v>952</v>
      </c>
      <c r="B12" s="78">
        <v>0</v>
      </c>
      <c r="C12" s="78"/>
      <c r="D12" s="78"/>
      <c r="E12" s="78"/>
      <c r="F12" s="78"/>
      <c r="G12" s="78">
        <v>5000</v>
      </c>
      <c r="H12" s="78"/>
      <c r="I12" s="78"/>
      <c r="J12" s="78"/>
      <c r="K12" s="78">
        <v>5000</v>
      </c>
      <c r="L12" s="78"/>
      <c r="M12" s="78"/>
      <c r="N12" s="78">
        <v>5000</v>
      </c>
      <c r="O12" s="78"/>
      <c r="P12" s="78"/>
      <c r="Q12" s="78">
        <v>5000</v>
      </c>
      <c r="R12" s="78"/>
      <c r="S12" s="78"/>
      <c r="T12" s="78">
        <v>5000</v>
      </c>
      <c r="U12" s="78"/>
      <c r="V12" s="78">
        <f t="shared" si="0"/>
        <v>25000</v>
      </c>
    </row>
    <row r="13" spans="1:22" x14ac:dyDescent="0.2">
      <c r="A13" s="76">
        <v>953</v>
      </c>
      <c r="B13" s="78"/>
      <c r="C13" s="78"/>
      <c r="D13" s="78"/>
      <c r="E13" s="78">
        <v>5000</v>
      </c>
      <c r="F13" s="78"/>
      <c r="G13" s="78"/>
      <c r="H13" s="78"/>
      <c r="I13" s="78"/>
      <c r="J13" s="78"/>
      <c r="K13" s="78"/>
      <c r="L13" s="78">
        <v>5000</v>
      </c>
      <c r="M13" s="78"/>
      <c r="N13" s="78"/>
      <c r="O13" s="78"/>
      <c r="P13" s="78"/>
      <c r="Q13" s="78"/>
      <c r="R13" s="78">
        <v>5000</v>
      </c>
      <c r="S13" s="78"/>
      <c r="T13" s="78"/>
      <c r="U13" s="78"/>
      <c r="V13" s="78">
        <f t="shared" si="0"/>
        <v>15000</v>
      </c>
    </row>
    <row r="14" spans="1:22" x14ac:dyDescent="0.2">
      <c r="A14" s="76">
        <v>956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>
        <v>0</v>
      </c>
      <c r="M14" s="78"/>
      <c r="N14" s="78"/>
      <c r="O14" s="78"/>
      <c r="P14" s="78"/>
      <c r="Q14" s="78"/>
      <c r="R14" s="78"/>
      <c r="S14" s="78"/>
      <c r="T14" s="78">
        <v>0</v>
      </c>
      <c r="U14" s="78"/>
      <c r="V14" s="78">
        <f t="shared" si="0"/>
        <v>0</v>
      </c>
    </row>
    <row r="15" spans="1:22" x14ac:dyDescent="0.2">
      <c r="A15" s="76">
        <v>957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>
        <v>0</v>
      </c>
      <c r="U15" s="78"/>
      <c r="V15" s="78">
        <f t="shared" si="0"/>
        <v>0</v>
      </c>
    </row>
    <row r="16" spans="1:22" x14ac:dyDescent="0.2">
      <c r="A16" s="76">
        <v>959</v>
      </c>
      <c r="B16" s="78">
        <v>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>
        <v>0</v>
      </c>
      <c r="O16" s="78"/>
      <c r="P16" s="78"/>
      <c r="Q16" s="78"/>
      <c r="R16" s="78"/>
      <c r="S16" s="78"/>
      <c r="T16" s="78"/>
      <c r="U16" s="78"/>
      <c r="V16" s="78">
        <f t="shared" si="0"/>
        <v>0</v>
      </c>
    </row>
    <row r="17" spans="1:22" x14ac:dyDescent="0.2">
      <c r="A17" s="76">
        <v>964</v>
      </c>
      <c r="B17" s="78"/>
      <c r="C17" s="78"/>
      <c r="D17" s="78"/>
      <c r="E17" s="78">
        <v>3500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>
        <f t="shared" si="0"/>
        <v>3500</v>
      </c>
    </row>
    <row r="18" spans="1:22" x14ac:dyDescent="0.2">
      <c r="A18" s="76" t="s">
        <v>284</v>
      </c>
      <c r="B18" s="78"/>
      <c r="C18" s="78"/>
      <c r="D18" s="78">
        <v>0</v>
      </c>
      <c r="E18" s="78"/>
      <c r="F18" s="78"/>
      <c r="G18" s="78"/>
      <c r="H18" s="78">
        <v>0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>
        <v>1100</v>
      </c>
      <c r="U18" s="78"/>
      <c r="V18" s="78">
        <f t="shared" si="0"/>
        <v>1100</v>
      </c>
    </row>
    <row r="19" spans="1:22" x14ac:dyDescent="0.2">
      <c r="A19" s="76" t="s">
        <v>286</v>
      </c>
      <c r="B19" s="78">
        <v>3312</v>
      </c>
      <c r="C19" s="78"/>
      <c r="D19" s="78">
        <v>15000</v>
      </c>
      <c r="E19" s="78"/>
      <c r="F19" s="78"/>
      <c r="G19" s="78"/>
      <c r="H19" s="78">
        <v>5000</v>
      </c>
      <c r="I19" s="78"/>
      <c r="J19" s="78"/>
      <c r="K19" s="78">
        <v>5000</v>
      </c>
      <c r="L19" s="78"/>
      <c r="M19" s="78"/>
      <c r="N19" s="78">
        <v>5000</v>
      </c>
      <c r="O19" s="78"/>
      <c r="P19" s="78">
        <v>5000</v>
      </c>
      <c r="Q19" s="78"/>
      <c r="R19" s="78"/>
      <c r="S19" s="78"/>
      <c r="T19" s="78">
        <v>5000</v>
      </c>
      <c r="U19" s="78"/>
      <c r="V19" s="78">
        <f t="shared" si="0"/>
        <v>43312</v>
      </c>
    </row>
    <row r="20" spans="1:22" x14ac:dyDescent="0.2">
      <c r="A20" s="76" t="s">
        <v>285</v>
      </c>
      <c r="B20" s="78"/>
      <c r="C20" s="78"/>
      <c r="D20" s="78">
        <v>10000</v>
      </c>
      <c r="E20" s="78">
        <v>10000</v>
      </c>
      <c r="F20" s="78"/>
      <c r="G20" s="78"/>
      <c r="H20" s="78">
        <v>5000</v>
      </c>
      <c r="I20" s="78"/>
      <c r="J20" s="78"/>
      <c r="K20" s="78">
        <v>10000</v>
      </c>
      <c r="L20" s="78"/>
      <c r="M20" s="78">
        <v>5000</v>
      </c>
      <c r="N20" s="78"/>
      <c r="O20" s="78">
        <v>5000</v>
      </c>
      <c r="P20" s="78">
        <v>5000</v>
      </c>
      <c r="Q20" s="78"/>
      <c r="R20" s="78">
        <v>10000</v>
      </c>
      <c r="S20" s="78"/>
      <c r="T20" s="78">
        <v>5000</v>
      </c>
      <c r="U20" s="78"/>
      <c r="V20" s="78">
        <f t="shared" si="0"/>
        <v>65000</v>
      </c>
    </row>
    <row r="21" spans="1:22" x14ac:dyDescent="0.2">
      <c r="A21" s="76" t="s">
        <v>288</v>
      </c>
      <c r="B21" s="78">
        <v>0</v>
      </c>
      <c r="C21" s="78"/>
      <c r="D21" s="78">
        <v>0</v>
      </c>
      <c r="E21" s="78">
        <v>0</v>
      </c>
      <c r="F21" s="78"/>
      <c r="G21" s="78"/>
      <c r="H21" s="78">
        <v>0</v>
      </c>
      <c r="I21" s="78"/>
      <c r="J21" s="78"/>
      <c r="K21" s="78">
        <v>5000</v>
      </c>
      <c r="L21" s="78"/>
      <c r="M21" s="78">
        <v>10000</v>
      </c>
      <c r="N21" s="78"/>
      <c r="O21" s="78">
        <v>5000</v>
      </c>
      <c r="P21" s="78">
        <v>5000</v>
      </c>
      <c r="Q21" s="78"/>
      <c r="R21" s="78">
        <v>10000</v>
      </c>
      <c r="S21" s="78"/>
      <c r="T21" s="78">
        <v>5000</v>
      </c>
      <c r="U21" s="78"/>
      <c r="V21" s="78">
        <f t="shared" si="0"/>
        <v>40000</v>
      </c>
    </row>
    <row r="22" spans="1:22" x14ac:dyDescent="0.2">
      <c r="A22" s="76" t="s">
        <v>290</v>
      </c>
      <c r="B22" s="78"/>
      <c r="C22" s="78"/>
      <c r="D22" s="78">
        <v>0</v>
      </c>
      <c r="E22" s="78"/>
      <c r="F22" s="78"/>
      <c r="G22" s="78"/>
      <c r="H22" s="78">
        <v>5000</v>
      </c>
      <c r="I22" s="78"/>
      <c r="J22" s="78"/>
      <c r="K22" s="78"/>
      <c r="L22" s="78">
        <v>5000</v>
      </c>
      <c r="M22" s="78"/>
      <c r="N22" s="78"/>
      <c r="O22" s="78">
        <v>5000</v>
      </c>
      <c r="P22" s="78"/>
      <c r="Q22" s="78"/>
      <c r="R22" s="78">
        <v>7500</v>
      </c>
      <c r="S22" s="78"/>
      <c r="T22" s="78"/>
      <c r="U22" s="78"/>
      <c r="V22" s="78">
        <f t="shared" si="0"/>
        <v>22500</v>
      </c>
    </row>
    <row r="23" spans="1:22" x14ac:dyDescent="0.2">
      <c r="A23" s="76" t="s">
        <v>283</v>
      </c>
      <c r="B23" s="78"/>
      <c r="C23" s="78"/>
      <c r="D23" s="78"/>
      <c r="E23" s="78"/>
      <c r="F23" s="78"/>
      <c r="G23" s="78">
        <v>0</v>
      </c>
      <c r="H23" s="78"/>
      <c r="I23" s="78"/>
      <c r="J23" s="78"/>
      <c r="K23" s="78"/>
      <c r="L23" s="78">
        <v>0</v>
      </c>
      <c r="M23" s="78"/>
      <c r="N23" s="78"/>
      <c r="O23" s="78"/>
      <c r="P23" s="78"/>
      <c r="Q23" s="78"/>
      <c r="R23" s="78">
        <v>0</v>
      </c>
      <c r="S23" s="78"/>
      <c r="T23" s="78"/>
      <c r="U23" s="78"/>
      <c r="V23" s="78">
        <f t="shared" si="0"/>
        <v>0</v>
      </c>
    </row>
    <row r="24" spans="1:22" x14ac:dyDescent="0.2">
      <c r="A24" s="76" t="s">
        <v>291</v>
      </c>
      <c r="B24" s="78"/>
      <c r="C24" s="78"/>
      <c r="D24" s="78"/>
      <c r="E24" s="78"/>
      <c r="F24" s="78"/>
      <c r="G24" s="78"/>
      <c r="H24" s="78"/>
      <c r="I24" s="78"/>
      <c r="J24" s="78"/>
      <c r="K24" s="78">
        <v>2500</v>
      </c>
      <c r="L24" s="78"/>
      <c r="M24" s="78"/>
      <c r="N24" s="78"/>
      <c r="O24" s="78"/>
      <c r="P24" s="78"/>
      <c r="Q24" s="78"/>
      <c r="R24" s="78"/>
      <c r="S24" s="78"/>
      <c r="T24" s="78">
        <v>2500</v>
      </c>
      <c r="U24" s="78"/>
      <c r="V24" s="78">
        <f t="shared" si="0"/>
        <v>5000</v>
      </c>
    </row>
    <row r="25" spans="1:22" x14ac:dyDescent="0.2">
      <c r="A25" s="76" t="s">
        <v>282</v>
      </c>
      <c r="B25" s="78">
        <v>0</v>
      </c>
      <c r="C25" s="78"/>
      <c r="D25" s="78"/>
      <c r="E25" s="78"/>
      <c r="F25" s="78"/>
      <c r="G25" s="78"/>
      <c r="H25" s="78"/>
      <c r="I25" s="78"/>
      <c r="J25" s="78"/>
      <c r="K25" s="78">
        <v>0</v>
      </c>
      <c r="L25" s="78"/>
      <c r="M25" s="78"/>
      <c r="N25" s="78"/>
      <c r="O25" s="78"/>
      <c r="P25" s="78"/>
      <c r="Q25" s="78"/>
      <c r="R25" s="78"/>
      <c r="S25" s="78"/>
      <c r="T25" s="78">
        <v>0</v>
      </c>
      <c r="U25" s="78"/>
      <c r="V25" s="78">
        <f t="shared" si="0"/>
        <v>0</v>
      </c>
    </row>
    <row r="26" spans="1:22" x14ac:dyDescent="0.2">
      <c r="A26" s="76" t="s">
        <v>542</v>
      </c>
      <c r="B26" s="78"/>
      <c r="C26" s="78"/>
      <c r="D26" s="78"/>
      <c r="E26" s="78"/>
      <c r="F26" s="78"/>
      <c r="G26" s="78"/>
      <c r="H26" s="78"/>
      <c r="I26" s="78"/>
      <c r="J26" s="78"/>
      <c r="K26" s="78">
        <v>10000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>
        <f t="shared" si="0"/>
        <v>10000</v>
      </c>
    </row>
    <row r="27" spans="1:22" x14ac:dyDescent="0.2">
      <c r="A27" s="76" t="s">
        <v>539</v>
      </c>
      <c r="B27" s="78"/>
      <c r="C27" s="78"/>
      <c r="D27" s="78"/>
      <c r="E27" s="78"/>
      <c r="F27" s="78"/>
      <c r="G27" s="78"/>
      <c r="H27" s="78"/>
      <c r="I27" s="78"/>
      <c r="J27" s="78"/>
      <c r="K27" s="78">
        <v>10000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>
        <f t="shared" si="0"/>
        <v>10000</v>
      </c>
    </row>
    <row r="28" spans="1:22" x14ac:dyDescent="0.2">
      <c r="A28" s="76" t="s">
        <v>353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>
        <v>3000</v>
      </c>
      <c r="U28" s="78"/>
      <c r="V28" s="78">
        <f t="shared" si="0"/>
        <v>3000</v>
      </c>
    </row>
    <row r="29" spans="1:22" x14ac:dyDescent="0.2">
      <c r="A29" s="76" t="s">
        <v>233</v>
      </c>
      <c r="B29" s="78"/>
      <c r="C29" s="78">
        <v>0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>
        <f t="shared" si="0"/>
        <v>0</v>
      </c>
    </row>
    <row r="30" spans="1:22" x14ac:dyDescent="0.2">
      <c r="A30" s="76" t="s">
        <v>425</v>
      </c>
      <c r="B30" s="78"/>
      <c r="C30" s="78">
        <v>0</v>
      </c>
      <c r="D30" s="78"/>
      <c r="E30" s="78"/>
      <c r="F30" s="78"/>
      <c r="G30" s="78"/>
      <c r="H30" s="78"/>
      <c r="I30" s="78">
        <v>5000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>
        <f t="shared" si="0"/>
        <v>5000</v>
      </c>
    </row>
    <row r="31" spans="1:22" x14ac:dyDescent="0.2">
      <c r="A31" s="76" t="s">
        <v>138</v>
      </c>
      <c r="B31" s="78"/>
      <c r="C31" s="78"/>
      <c r="D31" s="78"/>
      <c r="E31" s="78"/>
      <c r="F31" s="78"/>
      <c r="G31" s="78"/>
      <c r="H31" s="78">
        <v>52500</v>
      </c>
      <c r="I31" s="78"/>
      <c r="J31" s="78"/>
      <c r="K31" s="78"/>
      <c r="L31" s="78"/>
      <c r="M31" s="78"/>
      <c r="N31" s="78"/>
      <c r="O31" s="78">
        <v>54000</v>
      </c>
      <c r="P31" s="78"/>
      <c r="Q31" s="78">
        <v>0</v>
      </c>
      <c r="R31" s="78"/>
      <c r="S31" s="78">
        <v>54000</v>
      </c>
      <c r="T31" s="78"/>
      <c r="U31" s="78"/>
      <c r="V31" s="78">
        <f t="shared" si="0"/>
        <v>160500</v>
      </c>
    </row>
    <row r="32" spans="1:22" x14ac:dyDescent="0.2">
      <c r="A32" s="76" t="s">
        <v>420</v>
      </c>
      <c r="B32" s="78"/>
      <c r="C32" s="78"/>
      <c r="D32" s="78"/>
      <c r="E32" s="78"/>
      <c r="F32" s="78"/>
      <c r="G32" s="78"/>
      <c r="H32" s="78"/>
      <c r="I32" s="78">
        <v>5000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>
        <f t="shared" si="0"/>
        <v>5000</v>
      </c>
    </row>
    <row r="33" spans="1:22" x14ac:dyDescent="0.2">
      <c r="A33" s="76" t="s">
        <v>446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>
        <v>5000</v>
      </c>
      <c r="N33" s="78"/>
      <c r="O33" s="78"/>
      <c r="P33" s="78"/>
      <c r="Q33" s="78"/>
      <c r="R33" s="78"/>
      <c r="S33" s="78"/>
      <c r="T33" s="78"/>
      <c r="U33" s="78"/>
      <c r="V33" s="78">
        <f t="shared" si="0"/>
        <v>5000</v>
      </c>
    </row>
    <row r="34" spans="1:22" x14ac:dyDescent="0.2">
      <c r="A34" s="76" t="s">
        <v>518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>
        <v>5000</v>
      </c>
      <c r="N34" s="78"/>
      <c r="O34" s="78"/>
      <c r="P34" s="78"/>
      <c r="Q34" s="78"/>
      <c r="R34" s="78"/>
      <c r="S34" s="78"/>
      <c r="T34" s="78"/>
      <c r="U34" s="78"/>
      <c r="V34" s="78">
        <f t="shared" si="0"/>
        <v>5000</v>
      </c>
    </row>
    <row r="35" spans="1:22" x14ac:dyDescent="0.2">
      <c r="A35" s="76" t="s">
        <v>447</v>
      </c>
      <c r="B35" s="78"/>
      <c r="C35" s="78"/>
      <c r="D35" s="78"/>
      <c r="E35" s="78">
        <v>30000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>
        <f t="shared" si="0"/>
        <v>30000</v>
      </c>
    </row>
    <row r="36" spans="1:22" x14ac:dyDescent="0.2">
      <c r="A36" s="76" t="s">
        <v>451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>
        <v>10000</v>
      </c>
      <c r="N36" s="78"/>
      <c r="O36" s="78"/>
      <c r="P36" s="78"/>
      <c r="Q36" s="78"/>
      <c r="R36" s="78"/>
      <c r="S36" s="78"/>
      <c r="T36" s="78"/>
      <c r="U36" s="78"/>
      <c r="V36" s="78">
        <f t="shared" si="0"/>
        <v>10000</v>
      </c>
    </row>
    <row r="37" spans="1:22" x14ac:dyDescent="0.2">
      <c r="A37" s="76" t="s">
        <v>481</v>
      </c>
      <c r="B37" s="78"/>
      <c r="C37" s="78"/>
      <c r="D37" s="78"/>
      <c r="E37" s="78"/>
      <c r="F37" s="78"/>
      <c r="G37" s="78"/>
      <c r="H37" s="78"/>
      <c r="I37" s="78"/>
      <c r="J37" s="78">
        <v>3000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>
        <f t="shared" ref="V37:V68" si="1">SUM(B37:U37)</f>
        <v>3000</v>
      </c>
    </row>
    <row r="38" spans="1:22" x14ac:dyDescent="0.2">
      <c r="A38" s="76" t="s">
        <v>452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>
        <v>6100</v>
      </c>
      <c r="N38" s="78"/>
      <c r="O38" s="78"/>
      <c r="P38" s="78"/>
      <c r="Q38" s="78"/>
      <c r="R38" s="78"/>
      <c r="S38" s="78"/>
      <c r="T38" s="78"/>
      <c r="U38" s="78"/>
      <c r="V38" s="78">
        <f t="shared" si="1"/>
        <v>6100</v>
      </c>
    </row>
    <row r="39" spans="1:22" x14ac:dyDescent="0.2">
      <c r="A39" s="76" t="s">
        <v>449</v>
      </c>
      <c r="B39" s="78"/>
      <c r="C39" s="78"/>
      <c r="D39" s="78"/>
      <c r="E39" s="78"/>
      <c r="F39" s="78"/>
      <c r="G39" s="78"/>
      <c r="H39" s="78"/>
      <c r="I39" s="78">
        <v>5000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>
        <f t="shared" si="1"/>
        <v>5000</v>
      </c>
    </row>
    <row r="40" spans="1:22" x14ac:dyDescent="0.2">
      <c r="A40" s="76" t="s">
        <v>450</v>
      </c>
      <c r="B40" s="78"/>
      <c r="C40" s="78"/>
      <c r="D40" s="78"/>
      <c r="E40" s="78"/>
      <c r="F40" s="78"/>
      <c r="G40" s="78"/>
      <c r="H40" s="78"/>
      <c r="I40" s="78">
        <v>5000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>
        <f t="shared" si="1"/>
        <v>5000</v>
      </c>
    </row>
    <row r="41" spans="1:22" x14ac:dyDescent="0.2">
      <c r="A41" s="76" t="s">
        <v>326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>
        <v>4000</v>
      </c>
      <c r="S41" s="78"/>
      <c r="T41" s="78"/>
      <c r="U41" s="78"/>
      <c r="V41" s="78">
        <f t="shared" si="1"/>
        <v>4000</v>
      </c>
    </row>
    <row r="42" spans="1:22" x14ac:dyDescent="0.2">
      <c r="A42" s="76" t="s">
        <v>310</v>
      </c>
      <c r="B42" s="78"/>
      <c r="C42" s="78"/>
      <c r="D42" s="78"/>
      <c r="E42" s="78">
        <v>0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>
        <f t="shared" si="1"/>
        <v>0</v>
      </c>
    </row>
    <row r="43" spans="1:22" x14ac:dyDescent="0.2">
      <c r="A43" s="76" t="s">
        <v>144</v>
      </c>
      <c r="B43" s="78"/>
      <c r="C43" s="78"/>
      <c r="D43" s="78">
        <v>45472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>
        <f t="shared" si="1"/>
        <v>45472</v>
      </c>
    </row>
    <row r="44" spans="1:22" x14ac:dyDescent="0.2">
      <c r="A44" s="76" t="s">
        <v>471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>
        <v>3000</v>
      </c>
      <c r="U44" s="78"/>
      <c r="V44" s="78">
        <f t="shared" si="1"/>
        <v>3000</v>
      </c>
    </row>
    <row r="45" spans="1:22" x14ac:dyDescent="0.2">
      <c r="A45" s="76" t="s">
        <v>394</v>
      </c>
      <c r="B45" s="78"/>
      <c r="C45" s="78"/>
      <c r="D45" s="78"/>
      <c r="E45" s="78"/>
      <c r="F45" s="78"/>
      <c r="G45" s="78"/>
      <c r="H45" s="78"/>
      <c r="I45" s="78"/>
      <c r="J45" s="78"/>
      <c r="K45" s="78">
        <v>6000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>
        <f t="shared" si="1"/>
        <v>6000</v>
      </c>
    </row>
    <row r="46" spans="1:22" x14ac:dyDescent="0.2">
      <c r="A46" s="76" t="s">
        <v>241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>
        <v>3000</v>
      </c>
      <c r="Q46" s="78"/>
      <c r="R46" s="78"/>
      <c r="S46" s="78"/>
      <c r="T46" s="78"/>
      <c r="U46" s="78"/>
      <c r="V46" s="78">
        <f t="shared" si="1"/>
        <v>3000</v>
      </c>
    </row>
    <row r="47" spans="1:22" x14ac:dyDescent="0.2">
      <c r="A47" s="76" t="s">
        <v>516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>
        <v>10000</v>
      </c>
      <c r="N47" s="78"/>
      <c r="O47" s="78"/>
      <c r="P47" s="78"/>
      <c r="Q47" s="78"/>
      <c r="R47" s="78"/>
      <c r="S47" s="78"/>
      <c r="T47" s="78"/>
      <c r="U47" s="78"/>
      <c r="V47" s="78">
        <f t="shared" si="1"/>
        <v>10000</v>
      </c>
    </row>
    <row r="48" spans="1:22" x14ac:dyDescent="0.2">
      <c r="A48" s="76" t="s">
        <v>517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>
        <v>10000</v>
      </c>
      <c r="N48" s="78"/>
      <c r="O48" s="78"/>
      <c r="P48" s="78"/>
      <c r="Q48" s="78"/>
      <c r="R48" s="78"/>
      <c r="S48" s="78"/>
      <c r="T48" s="78"/>
      <c r="U48" s="78"/>
      <c r="V48" s="78">
        <f t="shared" si="1"/>
        <v>10000</v>
      </c>
    </row>
    <row r="49" spans="1:22" x14ac:dyDescent="0.2">
      <c r="A49" s="76" t="s">
        <v>236</v>
      </c>
      <c r="B49" s="78"/>
      <c r="C49" s="78"/>
      <c r="D49" s="78"/>
      <c r="E49" s="78"/>
      <c r="F49" s="78"/>
      <c r="G49" s="78"/>
      <c r="H49" s="78"/>
      <c r="I49" s="78">
        <v>5000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>
        <f t="shared" si="1"/>
        <v>5000</v>
      </c>
    </row>
    <row r="50" spans="1:22" x14ac:dyDescent="0.2">
      <c r="A50" s="76" t="s">
        <v>249</v>
      </c>
      <c r="B50" s="78"/>
      <c r="C50" s="78">
        <v>0</v>
      </c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>
        <f t="shared" si="1"/>
        <v>0</v>
      </c>
    </row>
    <row r="51" spans="1:22" x14ac:dyDescent="0.2">
      <c r="A51" s="76" t="s">
        <v>547</v>
      </c>
      <c r="B51" s="78"/>
      <c r="C51" s="78"/>
      <c r="D51" s="78"/>
      <c r="E51" s="78"/>
      <c r="F51" s="78">
        <v>30000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>
        <f t="shared" si="1"/>
        <v>30000</v>
      </c>
    </row>
    <row r="52" spans="1:22" x14ac:dyDescent="0.2">
      <c r="A52" s="76" t="s">
        <v>293</v>
      </c>
      <c r="B52" s="78"/>
      <c r="C52" s="78"/>
      <c r="D52" s="78"/>
      <c r="E52" s="78"/>
      <c r="F52" s="78">
        <v>5000</v>
      </c>
      <c r="G52" s="78"/>
      <c r="H52" s="78"/>
      <c r="I52" s="78"/>
      <c r="J52" s="78"/>
      <c r="K52" s="78">
        <v>5000</v>
      </c>
      <c r="L52" s="78"/>
      <c r="M52" s="78"/>
      <c r="N52" s="78"/>
      <c r="O52" s="78"/>
      <c r="P52" s="78">
        <v>4000</v>
      </c>
      <c r="Q52" s="78"/>
      <c r="R52" s="78"/>
      <c r="S52" s="78"/>
      <c r="T52" s="78"/>
      <c r="U52" s="78"/>
      <c r="V52" s="78">
        <f t="shared" si="1"/>
        <v>14000</v>
      </c>
    </row>
    <row r="53" spans="1:22" x14ac:dyDescent="0.2">
      <c r="A53" s="76" t="s">
        <v>381</v>
      </c>
      <c r="B53" s="78"/>
      <c r="C53" s="78"/>
      <c r="D53" s="78"/>
      <c r="E53" s="78"/>
      <c r="F53" s="78"/>
      <c r="G53" s="78">
        <v>2500</v>
      </c>
      <c r="H53" s="78"/>
      <c r="I53" s="78"/>
      <c r="J53" s="78"/>
      <c r="K53" s="78"/>
      <c r="L53" s="78"/>
      <c r="M53" s="78"/>
      <c r="N53" s="78">
        <v>2500</v>
      </c>
      <c r="O53" s="78"/>
      <c r="P53" s="78"/>
      <c r="Q53" s="78"/>
      <c r="R53" s="78">
        <v>5000</v>
      </c>
      <c r="S53" s="78"/>
      <c r="T53" s="78"/>
      <c r="U53" s="78"/>
      <c r="V53" s="78">
        <f t="shared" si="1"/>
        <v>10000</v>
      </c>
    </row>
    <row r="54" spans="1:22" x14ac:dyDescent="0.2">
      <c r="A54" s="76" t="s">
        <v>280</v>
      </c>
      <c r="B54" s="78"/>
      <c r="C54" s="78"/>
      <c r="D54" s="78">
        <v>0</v>
      </c>
      <c r="E54" s="78"/>
      <c r="F54" s="78"/>
      <c r="G54" s="78"/>
      <c r="H54" s="78"/>
      <c r="I54" s="78"/>
      <c r="J54" s="78"/>
      <c r="K54" s="78">
        <v>1000</v>
      </c>
      <c r="L54" s="78"/>
      <c r="M54" s="78"/>
      <c r="N54" s="78"/>
      <c r="O54" s="78">
        <v>5000</v>
      </c>
      <c r="P54" s="78"/>
      <c r="Q54" s="78">
        <v>5000</v>
      </c>
      <c r="R54" s="78"/>
      <c r="S54" s="78"/>
      <c r="T54" s="78"/>
      <c r="U54" s="78"/>
      <c r="V54" s="78">
        <f t="shared" si="1"/>
        <v>11000</v>
      </c>
    </row>
    <row r="55" spans="1:22" x14ac:dyDescent="0.2">
      <c r="A55" s="76" t="s">
        <v>281</v>
      </c>
      <c r="B55" s="78"/>
      <c r="C55" s="78"/>
      <c r="D55" s="78"/>
      <c r="E55" s="78">
        <v>5000</v>
      </c>
      <c r="F55" s="78"/>
      <c r="G55" s="78"/>
      <c r="H55" s="78"/>
      <c r="I55" s="78"/>
      <c r="J55" s="78"/>
      <c r="K55" s="78"/>
      <c r="L55" s="78">
        <v>5000</v>
      </c>
      <c r="M55" s="78"/>
      <c r="N55" s="78"/>
      <c r="O55" s="78"/>
      <c r="P55" s="78"/>
      <c r="Q55" s="78">
        <v>5000</v>
      </c>
      <c r="R55" s="78"/>
      <c r="S55" s="78"/>
      <c r="T55" s="78"/>
      <c r="U55" s="78"/>
      <c r="V55" s="78">
        <f t="shared" si="1"/>
        <v>15000</v>
      </c>
    </row>
    <row r="56" spans="1:22" x14ac:dyDescent="0.2">
      <c r="A56" s="76" t="s">
        <v>225</v>
      </c>
      <c r="B56" s="78"/>
      <c r="C56" s="78">
        <v>0</v>
      </c>
      <c r="D56" s="78"/>
      <c r="E56" s="78"/>
      <c r="F56" s="78"/>
      <c r="G56" s="78"/>
      <c r="H56" s="78"/>
      <c r="I56" s="78">
        <v>5000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>
        <f t="shared" si="1"/>
        <v>5000</v>
      </c>
    </row>
    <row r="57" spans="1:22" x14ac:dyDescent="0.2">
      <c r="A57" s="76" t="s">
        <v>413</v>
      </c>
      <c r="B57" s="78"/>
      <c r="C57" s="78"/>
      <c r="D57" s="78"/>
      <c r="E57" s="78"/>
      <c r="F57" s="78"/>
      <c r="G57" s="78"/>
      <c r="H57" s="78"/>
      <c r="I57" s="78">
        <v>5000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>
        <f t="shared" si="1"/>
        <v>5000</v>
      </c>
    </row>
    <row r="58" spans="1:22" x14ac:dyDescent="0.2">
      <c r="A58" s="76" t="s">
        <v>306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>
        <v>100000</v>
      </c>
      <c r="U58" s="78"/>
      <c r="V58" s="78">
        <f t="shared" si="1"/>
        <v>100000</v>
      </c>
    </row>
    <row r="59" spans="1:22" x14ac:dyDescent="0.2">
      <c r="A59" s="76" t="s">
        <v>490</v>
      </c>
      <c r="B59" s="78"/>
      <c r="C59" s="78"/>
      <c r="D59" s="78"/>
      <c r="E59" s="78"/>
      <c r="F59" s="78">
        <v>10000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>
        <f t="shared" si="1"/>
        <v>10000</v>
      </c>
    </row>
    <row r="60" spans="1:22" x14ac:dyDescent="0.2">
      <c r="A60" s="76" t="s">
        <v>340</v>
      </c>
      <c r="B60" s="78"/>
      <c r="C60" s="78"/>
      <c r="D60" s="78"/>
      <c r="E60" s="78"/>
      <c r="F60" s="78">
        <v>20000</v>
      </c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>
        <f t="shared" si="1"/>
        <v>20000</v>
      </c>
    </row>
    <row r="61" spans="1:22" x14ac:dyDescent="0.2">
      <c r="A61" s="76" t="s">
        <v>491</v>
      </c>
      <c r="B61" s="78"/>
      <c r="C61" s="78"/>
      <c r="D61" s="78"/>
      <c r="E61" s="78"/>
      <c r="F61" s="78">
        <v>5000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>
        <f t="shared" si="1"/>
        <v>5000</v>
      </c>
    </row>
    <row r="62" spans="1:22" x14ac:dyDescent="0.2">
      <c r="A62" s="76" t="s">
        <v>492</v>
      </c>
      <c r="B62" s="78"/>
      <c r="C62" s="78"/>
      <c r="D62" s="78"/>
      <c r="E62" s="78"/>
      <c r="F62" s="78">
        <v>5000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>
        <f t="shared" si="1"/>
        <v>5000</v>
      </c>
    </row>
    <row r="63" spans="1:22" x14ac:dyDescent="0.2">
      <c r="A63" s="76" t="s">
        <v>267</v>
      </c>
      <c r="B63" s="78"/>
      <c r="C63" s="78">
        <v>0</v>
      </c>
      <c r="D63" s="78"/>
      <c r="E63" s="78"/>
      <c r="F63" s="78"/>
      <c r="G63" s="78"/>
      <c r="H63" s="78"/>
      <c r="I63" s="78">
        <v>5000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>
        <f t="shared" si="1"/>
        <v>5000</v>
      </c>
    </row>
    <row r="64" spans="1:22" x14ac:dyDescent="0.2">
      <c r="A64" s="76" t="s">
        <v>235</v>
      </c>
      <c r="B64" s="78"/>
      <c r="C64" s="78">
        <v>5000</v>
      </c>
      <c r="D64" s="78"/>
      <c r="E64" s="78"/>
      <c r="F64" s="78"/>
      <c r="G64" s="78">
        <v>10000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>
        <f t="shared" si="1"/>
        <v>15000</v>
      </c>
    </row>
    <row r="65" spans="1:22" x14ac:dyDescent="0.2">
      <c r="A65" s="76" t="s">
        <v>364</v>
      </c>
      <c r="B65" s="78"/>
      <c r="C65" s="78"/>
      <c r="D65" s="78"/>
      <c r="E65" s="78"/>
      <c r="F65" s="78"/>
      <c r="G65" s="78"/>
      <c r="H65" s="78">
        <v>5000</v>
      </c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>
        <f t="shared" si="1"/>
        <v>5000</v>
      </c>
    </row>
    <row r="66" spans="1:22" x14ac:dyDescent="0.2">
      <c r="A66" s="76" t="s">
        <v>556</v>
      </c>
      <c r="B66" s="78"/>
      <c r="C66" s="78"/>
      <c r="D66" s="78"/>
      <c r="E66" s="78"/>
      <c r="F66" s="78"/>
      <c r="G66" s="78">
        <v>5000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>
        <f t="shared" si="1"/>
        <v>5000</v>
      </c>
    </row>
    <row r="67" spans="1:22" x14ac:dyDescent="0.2">
      <c r="A67" s="76" t="s">
        <v>367</v>
      </c>
      <c r="B67" s="78"/>
      <c r="C67" s="78"/>
      <c r="D67" s="78"/>
      <c r="E67" s="78"/>
      <c r="F67" s="78"/>
      <c r="G67" s="78"/>
      <c r="H67" s="78">
        <v>3000</v>
      </c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>
        <f t="shared" si="1"/>
        <v>3000</v>
      </c>
    </row>
    <row r="68" spans="1:22" x14ac:dyDescent="0.2">
      <c r="A68" s="76" t="s">
        <v>561</v>
      </c>
      <c r="B68" s="78"/>
      <c r="C68" s="78"/>
      <c r="D68" s="78"/>
      <c r="E68" s="78"/>
      <c r="F68" s="78"/>
      <c r="G68" s="78">
        <v>10000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>
        <f t="shared" si="1"/>
        <v>10000</v>
      </c>
    </row>
    <row r="69" spans="1:22" x14ac:dyDescent="0.2">
      <c r="A69" s="76" t="s">
        <v>368</v>
      </c>
      <c r="B69" s="78"/>
      <c r="C69" s="78"/>
      <c r="D69" s="78"/>
      <c r="E69" s="78"/>
      <c r="F69" s="78"/>
      <c r="G69" s="78"/>
      <c r="H69" s="78">
        <v>10000</v>
      </c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>
        <f t="shared" ref="V69:V100" si="2">SUM(B69:U69)</f>
        <v>10000</v>
      </c>
    </row>
    <row r="70" spans="1:22" x14ac:dyDescent="0.2">
      <c r="A70" s="76" t="s">
        <v>531</v>
      </c>
      <c r="B70" s="78"/>
      <c r="C70" s="78"/>
      <c r="D70" s="78"/>
      <c r="E70" s="78"/>
      <c r="F70" s="78"/>
      <c r="G70" s="78"/>
      <c r="H70" s="78">
        <v>10000</v>
      </c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>
        <f t="shared" si="2"/>
        <v>10000</v>
      </c>
    </row>
    <row r="71" spans="1:22" x14ac:dyDescent="0.2">
      <c r="A71" s="76" t="s">
        <v>289</v>
      </c>
      <c r="B71" s="78"/>
      <c r="C71" s="78"/>
      <c r="D71" s="78"/>
      <c r="E71" s="78"/>
      <c r="F71" s="78"/>
      <c r="G71" s="78"/>
      <c r="H71" s="78">
        <v>0</v>
      </c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>
        <v>5000</v>
      </c>
      <c r="U71" s="78"/>
      <c r="V71" s="78">
        <f t="shared" si="2"/>
        <v>5000</v>
      </c>
    </row>
    <row r="72" spans="1:22" x14ac:dyDescent="0.2">
      <c r="A72" s="76" t="s">
        <v>292</v>
      </c>
      <c r="B72" s="78"/>
      <c r="C72" s="78"/>
      <c r="D72" s="78">
        <v>0</v>
      </c>
      <c r="E72" s="78"/>
      <c r="F72" s="78"/>
      <c r="G72" s="78"/>
      <c r="H72" s="78"/>
      <c r="I72" s="78"/>
      <c r="J72" s="78"/>
      <c r="K72" s="78"/>
      <c r="L72" s="78"/>
      <c r="M72" s="78">
        <v>5000</v>
      </c>
      <c r="N72" s="78"/>
      <c r="O72" s="78"/>
      <c r="P72" s="78"/>
      <c r="Q72" s="78"/>
      <c r="R72" s="78"/>
      <c r="S72" s="78"/>
      <c r="T72" s="78"/>
      <c r="U72" s="78"/>
      <c r="V72" s="78">
        <f t="shared" si="2"/>
        <v>5000</v>
      </c>
    </row>
    <row r="73" spans="1:22" x14ac:dyDescent="0.2">
      <c r="A73" s="76" t="s">
        <v>253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>
        <v>500</v>
      </c>
      <c r="V73" s="78">
        <f t="shared" si="2"/>
        <v>500</v>
      </c>
    </row>
    <row r="74" spans="1:22" x14ac:dyDescent="0.2">
      <c r="A74" s="76" t="s">
        <v>251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>
        <v>0</v>
      </c>
      <c r="T74" s="78"/>
      <c r="U74" s="78"/>
      <c r="V74" s="78">
        <f t="shared" si="2"/>
        <v>0</v>
      </c>
    </row>
    <row r="75" spans="1:22" x14ac:dyDescent="0.2">
      <c r="A75" s="76" t="s">
        <v>498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>
        <v>3000</v>
      </c>
      <c r="M75" s="78"/>
      <c r="N75" s="78"/>
      <c r="O75" s="78"/>
      <c r="P75" s="78"/>
      <c r="Q75" s="78"/>
      <c r="R75" s="78"/>
      <c r="S75" s="78"/>
      <c r="T75" s="78"/>
      <c r="U75" s="78"/>
      <c r="V75" s="78">
        <f t="shared" si="2"/>
        <v>3000</v>
      </c>
    </row>
    <row r="76" spans="1:22" x14ac:dyDescent="0.2">
      <c r="A76" s="76" t="s">
        <v>483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>
        <v>3000</v>
      </c>
      <c r="M76" s="78"/>
      <c r="N76" s="78"/>
      <c r="O76" s="78"/>
      <c r="P76" s="78"/>
      <c r="Q76" s="78"/>
      <c r="R76" s="78"/>
      <c r="S76" s="78"/>
      <c r="T76" s="78"/>
      <c r="U76" s="78"/>
      <c r="V76" s="78">
        <f t="shared" si="2"/>
        <v>3000</v>
      </c>
    </row>
    <row r="77" spans="1:22" x14ac:dyDescent="0.2">
      <c r="A77" s="76" t="s">
        <v>323</v>
      </c>
      <c r="B77" s="78"/>
      <c r="C77" s="78"/>
      <c r="D77" s="78"/>
      <c r="E77" s="78"/>
      <c r="F77" s="78"/>
      <c r="G77" s="78"/>
      <c r="H77" s="78"/>
      <c r="I77" s="78"/>
      <c r="J77" s="78"/>
      <c r="K77" s="78">
        <v>3000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>
        <f t="shared" si="2"/>
        <v>3000</v>
      </c>
    </row>
    <row r="78" spans="1:22" x14ac:dyDescent="0.2">
      <c r="A78" s="76" t="s">
        <v>558</v>
      </c>
      <c r="B78" s="78"/>
      <c r="C78" s="78"/>
      <c r="D78" s="78"/>
      <c r="E78" s="78"/>
      <c r="F78" s="78"/>
      <c r="G78" s="78">
        <v>5000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>
        <f t="shared" si="2"/>
        <v>5000</v>
      </c>
    </row>
    <row r="79" spans="1:22" x14ac:dyDescent="0.2">
      <c r="A79" s="76" t="s">
        <v>557</v>
      </c>
      <c r="B79" s="78"/>
      <c r="C79" s="78"/>
      <c r="D79" s="78"/>
      <c r="E79" s="78"/>
      <c r="F79" s="78"/>
      <c r="G79" s="78">
        <v>5000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>
        <f t="shared" si="2"/>
        <v>5000</v>
      </c>
    </row>
    <row r="80" spans="1:22" x14ac:dyDescent="0.2">
      <c r="A80" s="76" t="s">
        <v>234</v>
      </c>
      <c r="B80" s="78"/>
      <c r="C80" s="78"/>
      <c r="D80" s="78"/>
      <c r="E80" s="78"/>
      <c r="F80" s="78"/>
      <c r="G80" s="78"/>
      <c r="H80" s="78"/>
      <c r="I80" s="78">
        <v>5000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>
        <f t="shared" si="2"/>
        <v>5000</v>
      </c>
    </row>
    <row r="81" spans="1:22" x14ac:dyDescent="0.2">
      <c r="A81" s="76" t="s">
        <v>562</v>
      </c>
      <c r="B81" s="78"/>
      <c r="C81" s="78"/>
      <c r="D81" s="78"/>
      <c r="E81" s="78"/>
      <c r="F81" s="78"/>
      <c r="G81" s="78">
        <v>5000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>
        <f t="shared" si="2"/>
        <v>5000</v>
      </c>
    </row>
    <row r="82" spans="1:22" x14ac:dyDescent="0.2">
      <c r="A82" s="76" t="s">
        <v>347</v>
      </c>
      <c r="B82" s="78"/>
      <c r="C82" s="78"/>
      <c r="D82" s="78"/>
      <c r="E82" s="78"/>
      <c r="F82" s="78"/>
      <c r="G82" s="78">
        <v>5000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>
        <f t="shared" si="2"/>
        <v>5000</v>
      </c>
    </row>
    <row r="83" spans="1:22" x14ac:dyDescent="0.2">
      <c r="A83" s="76" t="s">
        <v>379</v>
      </c>
      <c r="B83" s="78"/>
      <c r="C83" s="78"/>
      <c r="D83" s="78"/>
      <c r="E83" s="78"/>
      <c r="F83" s="78"/>
      <c r="G83" s="78"/>
      <c r="H83" s="78">
        <v>3500</v>
      </c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>
        <f t="shared" si="2"/>
        <v>3500</v>
      </c>
    </row>
    <row r="84" spans="1:22" x14ac:dyDescent="0.2">
      <c r="A84" s="76" t="s">
        <v>186</v>
      </c>
      <c r="B84" s="78"/>
      <c r="C84" s="78">
        <v>15481</v>
      </c>
      <c r="D84" s="78"/>
      <c r="E84" s="78"/>
      <c r="F84" s="78"/>
      <c r="G84" s="78"/>
      <c r="H84" s="78"/>
      <c r="I84" s="78"/>
      <c r="J84" s="78"/>
      <c r="K84" s="78"/>
      <c r="L84" s="78"/>
      <c r="M84" s="78">
        <v>40000</v>
      </c>
      <c r="N84" s="78"/>
      <c r="O84" s="78"/>
      <c r="P84" s="78"/>
      <c r="Q84" s="78"/>
      <c r="R84" s="78"/>
      <c r="S84" s="78"/>
      <c r="T84" s="78"/>
      <c r="U84" s="78"/>
      <c r="V84" s="78">
        <f t="shared" si="2"/>
        <v>55481</v>
      </c>
    </row>
    <row r="85" spans="1:22" x14ac:dyDescent="0.2">
      <c r="A85" s="76" t="s">
        <v>121</v>
      </c>
      <c r="B85" s="78"/>
      <c r="C85" s="78">
        <v>47437</v>
      </c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>
        <f t="shared" si="2"/>
        <v>47437</v>
      </c>
    </row>
    <row r="86" spans="1:22" x14ac:dyDescent="0.2">
      <c r="A86" s="76" t="s">
        <v>362</v>
      </c>
      <c r="B86" s="78"/>
      <c r="C86" s="78"/>
      <c r="D86" s="78"/>
      <c r="E86" s="78"/>
      <c r="F86" s="78"/>
      <c r="G86" s="78"/>
      <c r="H86" s="78">
        <v>5000</v>
      </c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>
        <f t="shared" si="2"/>
        <v>5000</v>
      </c>
    </row>
    <row r="87" spans="1:22" x14ac:dyDescent="0.2">
      <c r="A87" s="76" t="s">
        <v>227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>
        <f t="shared" si="2"/>
        <v>0</v>
      </c>
    </row>
    <row r="88" spans="1:22" x14ac:dyDescent="0.2">
      <c r="A88" s="76" t="s">
        <v>240</v>
      </c>
      <c r="B88" s="78">
        <v>10048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>
        <f t="shared" si="2"/>
        <v>10048</v>
      </c>
    </row>
    <row r="89" spans="1:22" x14ac:dyDescent="0.2">
      <c r="A89" s="76" t="s">
        <v>127</v>
      </c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>
        <f t="shared" si="2"/>
        <v>0</v>
      </c>
    </row>
    <row r="90" spans="1:22" x14ac:dyDescent="0.2">
      <c r="A90" s="76" t="s">
        <v>256</v>
      </c>
      <c r="B90" s="78"/>
      <c r="C90" s="78"/>
      <c r="D90" s="78"/>
      <c r="E90" s="78"/>
      <c r="F90" s="78"/>
      <c r="G90" s="78"/>
      <c r="H90" s="78">
        <v>0</v>
      </c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>
        <f t="shared" si="2"/>
        <v>0</v>
      </c>
    </row>
    <row r="91" spans="1:22" x14ac:dyDescent="0.2">
      <c r="A91" s="76" t="s">
        <v>508</v>
      </c>
      <c r="B91" s="78">
        <v>0</v>
      </c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>
        <f t="shared" si="2"/>
        <v>0</v>
      </c>
    </row>
    <row r="92" spans="1:22" x14ac:dyDescent="0.2">
      <c r="A92" s="76" t="s">
        <v>509</v>
      </c>
      <c r="B92" s="78">
        <v>1200</v>
      </c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>
        <f t="shared" si="2"/>
        <v>1200</v>
      </c>
    </row>
    <row r="93" spans="1:22" x14ac:dyDescent="0.2">
      <c r="A93" s="76" t="s">
        <v>489</v>
      </c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>
        <v>3000</v>
      </c>
      <c r="V93" s="78">
        <f t="shared" si="2"/>
        <v>3000</v>
      </c>
    </row>
    <row r="94" spans="1:22" x14ac:dyDescent="0.2">
      <c r="A94" s="76" t="s">
        <v>59</v>
      </c>
      <c r="B94" s="78">
        <v>5000</v>
      </c>
      <c r="C94" s="78">
        <v>6903</v>
      </c>
      <c r="D94" s="78"/>
      <c r="E94" s="78">
        <v>20100</v>
      </c>
      <c r="F94" s="78">
        <v>10000</v>
      </c>
      <c r="G94" s="78"/>
      <c r="H94" s="78"/>
      <c r="I94" s="78">
        <v>15000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>
        <f t="shared" si="2"/>
        <v>57003</v>
      </c>
    </row>
    <row r="95" spans="1:22" x14ac:dyDescent="0.2">
      <c r="A95" s="76" t="s">
        <v>520</v>
      </c>
      <c r="B95" s="78"/>
      <c r="C95" s="78"/>
      <c r="D95" s="78"/>
      <c r="E95" s="78">
        <v>5000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>
        <f t="shared" si="2"/>
        <v>5000</v>
      </c>
    </row>
    <row r="96" spans="1:22" x14ac:dyDescent="0.2">
      <c r="A96" s="76" t="s">
        <v>499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>
        <v>5000</v>
      </c>
      <c r="M96" s="78"/>
      <c r="N96" s="78"/>
      <c r="O96" s="78"/>
      <c r="P96" s="78"/>
      <c r="Q96" s="78"/>
      <c r="R96" s="78"/>
      <c r="S96" s="78"/>
      <c r="T96" s="78"/>
      <c r="U96" s="78"/>
      <c r="V96" s="78">
        <f t="shared" si="2"/>
        <v>5000</v>
      </c>
    </row>
    <row r="97" spans="1:22" x14ac:dyDescent="0.2">
      <c r="A97" s="76" t="s">
        <v>544</v>
      </c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>
        <v>10000</v>
      </c>
      <c r="O97" s="78"/>
      <c r="P97" s="78"/>
      <c r="Q97" s="78"/>
      <c r="R97" s="78"/>
      <c r="S97" s="78"/>
      <c r="T97" s="78"/>
      <c r="U97" s="78"/>
      <c r="V97" s="78">
        <f t="shared" si="2"/>
        <v>10000</v>
      </c>
    </row>
    <row r="98" spans="1:22" x14ac:dyDescent="0.2">
      <c r="A98" s="76" t="s">
        <v>325</v>
      </c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>
        <v>3000</v>
      </c>
      <c r="Q98" s="78"/>
      <c r="R98" s="78"/>
      <c r="S98" s="78"/>
      <c r="T98" s="78"/>
      <c r="U98" s="78"/>
      <c r="V98" s="78">
        <f t="shared" si="2"/>
        <v>3000</v>
      </c>
    </row>
    <row r="99" spans="1:22" x14ac:dyDescent="0.2">
      <c r="A99" s="76" t="s">
        <v>387</v>
      </c>
      <c r="B99" s="78">
        <v>0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>
        <f t="shared" si="2"/>
        <v>0</v>
      </c>
    </row>
    <row r="100" spans="1:22" x14ac:dyDescent="0.2">
      <c r="A100" s="76" t="s">
        <v>316</v>
      </c>
      <c r="B100" s="78">
        <v>0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>
        <f t="shared" si="2"/>
        <v>0</v>
      </c>
    </row>
    <row r="101" spans="1:22" x14ac:dyDescent="0.2">
      <c r="A101" s="76" t="s">
        <v>455</v>
      </c>
      <c r="B101" s="78">
        <v>10000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>
        <f t="shared" ref="V101:V110" si="3">SUM(B101:U101)</f>
        <v>10000</v>
      </c>
    </row>
    <row r="102" spans="1:22" x14ac:dyDescent="0.2">
      <c r="A102" s="76" t="s">
        <v>453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>
        <f t="shared" si="3"/>
        <v>0</v>
      </c>
    </row>
    <row r="103" spans="1:22" x14ac:dyDescent="0.2">
      <c r="A103" s="76" t="s">
        <v>354</v>
      </c>
      <c r="B103" s="78"/>
      <c r="C103" s="78"/>
      <c r="D103" s="78"/>
      <c r="E103" s="78"/>
      <c r="F103" s="78">
        <v>0</v>
      </c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>
        <f t="shared" si="3"/>
        <v>0</v>
      </c>
    </row>
    <row r="104" spans="1:22" x14ac:dyDescent="0.2">
      <c r="A104" s="76" t="s">
        <v>355</v>
      </c>
      <c r="B104" s="78"/>
      <c r="C104" s="78"/>
      <c r="D104" s="78"/>
      <c r="E104" s="78"/>
      <c r="F104" s="78">
        <v>10000</v>
      </c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>
        <f t="shared" si="3"/>
        <v>10000</v>
      </c>
    </row>
    <row r="105" spans="1:22" x14ac:dyDescent="0.2">
      <c r="A105" s="76" t="s">
        <v>564</v>
      </c>
      <c r="B105" s="78"/>
      <c r="C105" s="78"/>
      <c r="D105" s="78"/>
      <c r="E105" s="78"/>
      <c r="F105" s="78"/>
      <c r="G105" s="78"/>
      <c r="H105" s="78"/>
      <c r="I105" s="78">
        <v>5000</v>
      </c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>
        <f t="shared" si="3"/>
        <v>5000</v>
      </c>
    </row>
    <row r="106" spans="1:22" x14ac:dyDescent="0.2">
      <c r="A106" s="76" t="s">
        <v>567</v>
      </c>
      <c r="B106" s="78"/>
      <c r="C106" s="78"/>
      <c r="D106" s="78"/>
      <c r="E106" s="78"/>
      <c r="F106" s="78"/>
      <c r="G106" s="78"/>
      <c r="H106" s="78"/>
      <c r="I106" s="78">
        <v>5000</v>
      </c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>
        <f t="shared" si="3"/>
        <v>5000</v>
      </c>
    </row>
    <row r="107" spans="1:22" x14ac:dyDescent="0.2">
      <c r="A107" s="76" t="s">
        <v>270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>
        <v>0</v>
      </c>
      <c r="R107" s="78"/>
      <c r="S107" s="78"/>
      <c r="T107" s="78"/>
      <c r="U107" s="78"/>
      <c r="V107" s="78">
        <f t="shared" si="3"/>
        <v>0</v>
      </c>
    </row>
    <row r="108" spans="1:22" x14ac:dyDescent="0.2">
      <c r="A108" s="76" t="s">
        <v>500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>
        <v>5000</v>
      </c>
      <c r="M108" s="78"/>
      <c r="N108" s="78"/>
      <c r="O108" s="78"/>
      <c r="P108" s="78"/>
      <c r="Q108" s="78"/>
      <c r="R108" s="78"/>
      <c r="S108" s="78"/>
      <c r="T108" s="78"/>
      <c r="U108" s="78"/>
      <c r="V108" s="78">
        <f t="shared" si="3"/>
        <v>5000</v>
      </c>
    </row>
    <row r="109" spans="1:22" x14ac:dyDescent="0.2">
      <c r="A109" s="76" t="s">
        <v>311</v>
      </c>
      <c r="B109" s="78"/>
      <c r="C109" s="78"/>
      <c r="D109" s="78"/>
      <c r="E109" s="78"/>
      <c r="F109" s="78"/>
      <c r="G109" s="78">
        <v>0</v>
      </c>
      <c r="H109" s="78"/>
      <c r="I109" s="78"/>
      <c r="J109" s="78"/>
      <c r="K109" s="78"/>
      <c r="L109" s="78"/>
      <c r="M109" s="78">
        <v>0</v>
      </c>
      <c r="N109" s="78"/>
      <c r="O109" s="78"/>
      <c r="P109" s="78"/>
      <c r="Q109" s="78"/>
      <c r="R109" s="78">
        <v>800</v>
      </c>
      <c r="S109" s="78"/>
      <c r="T109" s="78"/>
      <c r="U109" s="78"/>
      <c r="V109" s="78">
        <f t="shared" si="3"/>
        <v>800</v>
      </c>
    </row>
    <row r="110" spans="1:22" x14ac:dyDescent="0.2">
      <c r="A110" s="76" t="s">
        <v>287</v>
      </c>
      <c r="B110" s="78"/>
      <c r="C110" s="78"/>
      <c r="D110" s="78">
        <v>0</v>
      </c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>
        <f t="shared" si="3"/>
        <v>0</v>
      </c>
    </row>
    <row r="111" spans="1:22" x14ac:dyDescent="0.2">
      <c r="A111" s="76" t="s">
        <v>94</v>
      </c>
      <c r="B111" s="78">
        <f t="shared" ref="B111:V111" si="4">SUM(B5:B110)</f>
        <v>29560</v>
      </c>
      <c r="C111" s="78">
        <f t="shared" si="4"/>
        <v>74821</v>
      </c>
      <c r="D111" s="78">
        <f t="shared" si="4"/>
        <v>72972</v>
      </c>
      <c r="E111" s="78">
        <f t="shared" si="4"/>
        <v>88600</v>
      </c>
      <c r="F111" s="78">
        <f t="shared" si="4"/>
        <v>95000</v>
      </c>
      <c r="G111" s="78">
        <f t="shared" si="4"/>
        <v>57500</v>
      </c>
      <c r="H111" s="78">
        <f t="shared" si="4"/>
        <v>109000</v>
      </c>
      <c r="I111" s="78">
        <f t="shared" si="4"/>
        <v>70000</v>
      </c>
      <c r="J111" s="78">
        <f t="shared" si="4"/>
        <v>3000</v>
      </c>
      <c r="K111" s="78">
        <f t="shared" si="4"/>
        <v>65000</v>
      </c>
      <c r="L111" s="78">
        <f t="shared" si="4"/>
        <v>36000</v>
      </c>
      <c r="M111" s="78">
        <f t="shared" si="4"/>
        <v>106100</v>
      </c>
      <c r="N111" s="78">
        <f t="shared" si="4"/>
        <v>32500</v>
      </c>
      <c r="O111" s="78">
        <f t="shared" si="4"/>
        <v>77500</v>
      </c>
      <c r="P111" s="78">
        <f t="shared" si="4"/>
        <v>27500</v>
      </c>
      <c r="Q111" s="78">
        <f t="shared" si="4"/>
        <v>25000</v>
      </c>
      <c r="R111" s="78">
        <f t="shared" si="4"/>
        <v>47300</v>
      </c>
      <c r="S111" s="78">
        <f t="shared" si="4"/>
        <v>54000</v>
      </c>
      <c r="T111" s="78">
        <f t="shared" si="4"/>
        <v>144600</v>
      </c>
      <c r="U111" s="78">
        <f t="shared" si="4"/>
        <v>3500</v>
      </c>
      <c r="V111" s="78">
        <f t="shared" si="4"/>
        <v>1219453</v>
      </c>
    </row>
  </sheetData>
  <pageMargins left="0" right="0" top="0" bottom="0" header="0" footer="0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B7A8-B868-4598-9B98-3F8ED5546035}">
  <sheetPr>
    <tabColor rgb="FFBCE292"/>
  </sheetPr>
  <dimension ref="A1:M73"/>
  <sheetViews>
    <sheetView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J58" sqref="J58"/>
    </sheetView>
  </sheetViews>
  <sheetFormatPr defaultRowHeight="12.75" x14ac:dyDescent="0.2"/>
  <cols>
    <col min="1" max="1" width="16.625" style="72" bestFit="1" customWidth="1"/>
    <col min="2" max="2" width="13.75" style="73" bestFit="1" customWidth="1"/>
    <col min="3" max="3" width="8.25" style="73" bestFit="1" customWidth="1"/>
    <col min="4" max="4" width="9.25" style="73" bestFit="1" customWidth="1"/>
    <col min="5" max="12" width="9.125" style="73" bestFit="1" customWidth="1"/>
    <col min="13" max="16384" width="9" style="73"/>
  </cols>
  <sheetData>
    <row r="1" spans="1:13" ht="19.5" customHeight="1" x14ac:dyDescent="0.2"/>
    <row r="2" spans="1:13" s="74" customFormat="1" ht="15" x14ac:dyDescent="0.2">
      <c r="A2" s="80" t="s">
        <v>570</v>
      </c>
      <c r="B2" s="79">
        <v>87972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3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82"/>
    </row>
    <row r="4" spans="1:13" x14ac:dyDescent="0.2">
      <c r="A4" s="84" t="s">
        <v>504</v>
      </c>
      <c r="B4" s="86">
        <v>45968</v>
      </c>
      <c r="C4" s="86">
        <v>45969</v>
      </c>
      <c r="D4" s="86">
        <v>45971</v>
      </c>
      <c r="E4" s="87">
        <v>45972</v>
      </c>
      <c r="F4" s="87">
        <v>45973</v>
      </c>
      <c r="G4" s="87">
        <v>45974</v>
      </c>
      <c r="H4" s="87">
        <v>45975</v>
      </c>
      <c r="I4" s="87">
        <v>45976</v>
      </c>
      <c r="J4" s="87">
        <v>45977</v>
      </c>
      <c r="K4" s="87">
        <v>45978</v>
      </c>
      <c r="L4" s="85">
        <v>45979</v>
      </c>
      <c r="M4" s="82"/>
    </row>
    <row r="5" spans="1:13" x14ac:dyDescent="0.2">
      <c r="A5" s="76">
        <v>331</v>
      </c>
      <c r="B5" s="78"/>
      <c r="C5" s="78"/>
      <c r="D5" s="78">
        <v>2500</v>
      </c>
      <c r="E5" s="78"/>
      <c r="F5" s="78"/>
      <c r="G5" s="78"/>
      <c r="H5" s="78"/>
      <c r="I5" s="78"/>
      <c r="J5" s="78"/>
      <c r="K5" s="78"/>
      <c r="L5" s="78"/>
      <c r="M5" s="83">
        <f t="shared" ref="M5:M46" si="0">SUM(B5:L5)</f>
        <v>2500</v>
      </c>
    </row>
    <row r="6" spans="1:13" x14ac:dyDescent="0.2">
      <c r="A6" s="76">
        <v>913</v>
      </c>
      <c r="B6" s="78"/>
      <c r="C6" s="78">
        <v>0</v>
      </c>
      <c r="D6" s="78"/>
      <c r="E6" s="78"/>
      <c r="F6" s="78"/>
      <c r="G6" s="78">
        <v>5000</v>
      </c>
      <c r="H6" s="78"/>
      <c r="I6" s="78"/>
      <c r="J6" s="78"/>
      <c r="K6" s="78"/>
      <c r="L6" s="78"/>
      <c r="M6" s="83">
        <f t="shared" si="0"/>
        <v>5000</v>
      </c>
    </row>
    <row r="7" spans="1:13" x14ac:dyDescent="0.2">
      <c r="A7" s="76">
        <v>932</v>
      </c>
      <c r="B7" s="78"/>
      <c r="C7" s="78"/>
      <c r="D7" s="78">
        <v>0</v>
      </c>
      <c r="E7" s="78"/>
      <c r="F7" s="78"/>
      <c r="G7" s="78"/>
      <c r="H7" s="78"/>
      <c r="I7" s="78"/>
      <c r="J7" s="78"/>
      <c r="K7" s="78">
        <v>2500</v>
      </c>
      <c r="L7" s="78"/>
      <c r="M7" s="83">
        <f t="shared" si="0"/>
        <v>2500</v>
      </c>
    </row>
    <row r="8" spans="1:13" x14ac:dyDescent="0.2">
      <c r="A8" s="76">
        <v>935</v>
      </c>
      <c r="B8" s="78">
        <v>0</v>
      </c>
      <c r="C8" s="78"/>
      <c r="D8" s="78"/>
      <c r="E8" s="78">
        <v>10000</v>
      </c>
      <c r="F8" s="78"/>
      <c r="G8" s="78"/>
      <c r="H8" s="78">
        <v>5000</v>
      </c>
      <c r="I8" s="78"/>
      <c r="J8" s="78"/>
      <c r="K8" s="78"/>
      <c r="L8" s="78">
        <v>5000</v>
      </c>
      <c r="M8" s="83">
        <f t="shared" si="0"/>
        <v>20000</v>
      </c>
    </row>
    <row r="9" spans="1:13" x14ac:dyDescent="0.2">
      <c r="A9" s="76">
        <v>952</v>
      </c>
      <c r="B9" s="78">
        <v>0</v>
      </c>
      <c r="C9" s="78"/>
      <c r="D9" s="78"/>
      <c r="E9" s="78"/>
      <c r="F9" s="78"/>
      <c r="G9" s="78">
        <v>5000</v>
      </c>
      <c r="H9" s="78"/>
      <c r="I9" s="78"/>
      <c r="J9" s="78"/>
      <c r="K9" s="78">
        <v>5000</v>
      </c>
      <c r="L9" s="78"/>
      <c r="M9" s="83">
        <f t="shared" si="0"/>
        <v>10000</v>
      </c>
    </row>
    <row r="10" spans="1:13" x14ac:dyDescent="0.2">
      <c r="A10" s="76">
        <v>953</v>
      </c>
      <c r="B10" s="78"/>
      <c r="C10" s="78"/>
      <c r="D10" s="78"/>
      <c r="E10" s="78">
        <v>5000</v>
      </c>
      <c r="F10" s="78"/>
      <c r="G10" s="78"/>
      <c r="H10" s="78"/>
      <c r="I10" s="78"/>
      <c r="J10" s="78"/>
      <c r="K10" s="78"/>
      <c r="L10" s="78">
        <v>5000</v>
      </c>
      <c r="M10" s="83">
        <f t="shared" si="0"/>
        <v>10000</v>
      </c>
    </row>
    <row r="11" spans="1:13" x14ac:dyDescent="0.2">
      <c r="A11" s="76">
        <v>964</v>
      </c>
      <c r="B11" s="78"/>
      <c r="C11" s="78"/>
      <c r="D11" s="78"/>
      <c r="E11" s="78">
        <v>3500</v>
      </c>
      <c r="F11" s="78"/>
      <c r="G11" s="78"/>
      <c r="H11" s="78"/>
      <c r="I11" s="78"/>
      <c r="J11" s="78"/>
      <c r="K11" s="78"/>
      <c r="L11" s="78"/>
      <c r="M11" s="83">
        <f t="shared" si="0"/>
        <v>3500</v>
      </c>
    </row>
    <row r="12" spans="1:13" x14ac:dyDescent="0.2">
      <c r="A12" s="76" t="s">
        <v>286</v>
      </c>
      <c r="B12" s="78">
        <v>3312</v>
      </c>
      <c r="C12" s="78"/>
      <c r="D12" s="78">
        <v>15000</v>
      </c>
      <c r="E12" s="78"/>
      <c r="F12" s="78"/>
      <c r="G12" s="78"/>
      <c r="H12" s="78">
        <v>5000</v>
      </c>
      <c r="I12" s="78"/>
      <c r="J12" s="78"/>
      <c r="K12" s="78">
        <v>5000</v>
      </c>
      <c r="L12" s="78"/>
      <c r="M12" s="83">
        <f t="shared" si="0"/>
        <v>28312</v>
      </c>
    </row>
    <row r="13" spans="1:13" x14ac:dyDescent="0.2">
      <c r="A13" s="76" t="s">
        <v>285</v>
      </c>
      <c r="B13" s="78"/>
      <c r="C13" s="78"/>
      <c r="D13" s="78">
        <v>10000</v>
      </c>
      <c r="E13" s="78">
        <v>10000</v>
      </c>
      <c r="F13" s="78"/>
      <c r="G13" s="78"/>
      <c r="H13" s="78">
        <v>5000</v>
      </c>
      <c r="I13" s="78"/>
      <c r="J13" s="78"/>
      <c r="K13" s="78">
        <v>10000</v>
      </c>
      <c r="L13" s="78"/>
      <c r="M13" s="83">
        <f t="shared" si="0"/>
        <v>35000</v>
      </c>
    </row>
    <row r="14" spans="1:13" x14ac:dyDescent="0.2">
      <c r="A14" s="76" t="s">
        <v>288</v>
      </c>
      <c r="B14" s="78">
        <v>0</v>
      </c>
      <c r="C14" s="78"/>
      <c r="D14" s="78">
        <v>0</v>
      </c>
      <c r="E14" s="78">
        <v>0</v>
      </c>
      <c r="F14" s="78"/>
      <c r="G14" s="78"/>
      <c r="H14" s="78">
        <v>0</v>
      </c>
      <c r="I14" s="78"/>
      <c r="J14" s="78"/>
      <c r="K14" s="78">
        <v>5000</v>
      </c>
      <c r="L14" s="78"/>
      <c r="M14" s="83">
        <f t="shared" si="0"/>
        <v>5000</v>
      </c>
    </row>
    <row r="15" spans="1:13" x14ac:dyDescent="0.2">
      <c r="A15" s="76" t="s">
        <v>290</v>
      </c>
      <c r="B15" s="78"/>
      <c r="C15" s="78"/>
      <c r="D15" s="78">
        <v>0</v>
      </c>
      <c r="E15" s="78"/>
      <c r="F15" s="78"/>
      <c r="G15" s="78"/>
      <c r="H15" s="78">
        <v>5000</v>
      </c>
      <c r="I15" s="78"/>
      <c r="J15" s="78"/>
      <c r="K15" s="78"/>
      <c r="L15" s="78">
        <v>5000</v>
      </c>
      <c r="M15" s="83">
        <f t="shared" si="0"/>
        <v>10000</v>
      </c>
    </row>
    <row r="16" spans="1:13" x14ac:dyDescent="0.2">
      <c r="A16" s="76" t="s">
        <v>291</v>
      </c>
      <c r="B16" s="78"/>
      <c r="C16" s="78"/>
      <c r="D16" s="78"/>
      <c r="E16" s="78"/>
      <c r="F16" s="78"/>
      <c r="G16" s="78"/>
      <c r="H16" s="78"/>
      <c r="I16" s="78"/>
      <c r="J16" s="78"/>
      <c r="K16" s="78">
        <v>2500</v>
      </c>
      <c r="L16" s="78"/>
      <c r="M16" s="83">
        <f t="shared" si="0"/>
        <v>2500</v>
      </c>
    </row>
    <row r="17" spans="1:13" x14ac:dyDescent="0.2">
      <c r="A17" s="76" t="s">
        <v>542</v>
      </c>
      <c r="B17" s="78"/>
      <c r="C17" s="78"/>
      <c r="D17" s="78"/>
      <c r="E17" s="78"/>
      <c r="F17" s="78"/>
      <c r="G17" s="78"/>
      <c r="H17" s="78"/>
      <c r="I17" s="78"/>
      <c r="J17" s="78"/>
      <c r="K17" s="78">
        <v>10000</v>
      </c>
      <c r="L17" s="78"/>
      <c r="M17" s="83">
        <f t="shared" si="0"/>
        <v>10000</v>
      </c>
    </row>
    <row r="18" spans="1:13" x14ac:dyDescent="0.2">
      <c r="A18" s="76" t="s">
        <v>539</v>
      </c>
      <c r="B18" s="78"/>
      <c r="C18" s="78"/>
      <c r="D18" s="78"/>
      <c r="E18" s="78"/>
      <c r="F18" s="78"/>
      <c r="G18" s="78"/>
      <c r="H18" s="78"/>
      <c r="I18" s="78"/>
      <c r="J18" s="78"/>
      <c r="K18" s="78">
        <v>10000</v>
      </c>
      <c r="L18" s="78"/>
      <c r="M18" s="83">
        <f t="shared" si="0"/>
        <v>10000</v>
      </c>
    </row>
    <row r="19" spans="1:13" x14ac:dyDescent="0.2">
      <c r="A19" s="76" t="s">
        <v>425</v>
      </c>
      <c r="B19" s="78"/>
      <c r="C19" s="78">
        <v>0</v>
      </c>
      <c r="D19" s="78"/>
      <c r="E19" s="78"/>
      <c r="F19" s="78"/>
      <c r="G19" s="78"/>
      <c r="H19" s="78"/>
      <c r="I19" s="78">
        <v>5000</v>
      </c>
      <c r="J19" s="78"/>
      <c r="K19" s="78"/>
      <c r="L19" s="78"/>
      <c r="M19" s="83">
        <f t="shared" si="0"/>
        <v>5000</v>
      </c>
    </row>
    <row r="20" spans="1:13" x14ac:dyDescent="0.2">
      <c r="A20" s="76" t="s">
        <v>138</v>
      </c>
      <c r="B20" s="78"/>
      <c r="C20" s="78"/>
      <c r="D20" s="78"/>
      <c r="E20" s="78"/>
      <c r="F20" s="78"/>
      <c r="G20" s="78"/>
      <c r="H20" s="78">
        <v>52500</v>
      </c>
      <c r="I20" s="78"/>
      <c r="J20" s="78"/>
      <c r="K20" s="78"/>
      <c r="L20" s="78"/>
      <c r="M20" s="83">
        <f t="shared" si="0"/>
        <v>52500</v>
      </c>
    </row>
    <row r="21" spans="1:13" x14ac:dyDescent="0.2">
      <c r="A21" s="76" t="s">
        <v>420</v>
      </c>
      <c r="B21" s="78"/>
      <c r="C21" s="78"/>
      <c r="D21" s="78"/>
      <c r="E21" s="78"/>
      <c r="F21" s="78"/>
      <c r="G21" s="78"/>
      <c r="H21" s="78"/>
      <c r="I21" s="78">
        <v>5000</v>
      </c>
      <c r="J21" s="78"/>
      <c r="K21" s="78"/>
      <c r="L21" s="78"/>
      <c r="M21" s="83">
        <f t="shared" si="0"/>
        <v>5000</v>
      </c>
    </row>
    <row r="22" spans="1:13" x14ac:dyDescent="0.2">
      <c r="A22" s="76" t="s">
        <v>447</v>
      </c>
      <c r="B22" s="78"/>
      <c r="C22" s="78"/>
      <c r="D22" s="78"/>
      <c r="E22" s="78">
        <v>30000</v>
      </c>
      <c r="F22" s="78"/>
      <c r="G22" s="78"/>
      <c r="H22" s="78"/>
      <c r="I22" s="78"/>
      <c r="J22" s="78"/>
      <c r="K22" s="78"/>
      <c r="L22" s="78"/>
      <c r="M22" s="83">
        <f t="shared" si="0"/>
        <v>30000</v>
      </c>
    </row>
    <row r="23" spans="1:13" x14ac:dyDescent="0.2">
      <c r="A23" s="76" t="s">
        <v>481</v>
      </c>
      <c r="B23" s="78"/>
      <c r="C23" s="78"/>
      <c r="D23" s="78"/>
      <c r="E23" s="78"/>
      <c r="F23" s="78"/>
      <c r="G23" s="78"/>
      <c r="H23" s="78"/>
      <c r="I23" s="78"/>
      <c r="J23" s="78">
        <v>3000</v>
      </c>
      <c r="K23" s="78"/>
      <c r="L23" s="78"/>
      <c r="M23" s="83">
        <f t="shared" si="0"/>
        <v>3000</v>
      </c>
    </row>
    <row r="24" spans="1:13" x14ac:dyDescent="0.2">
      <c r="A24" s="76" t="s">
        <v>449</v>
      </c>
      <c r="B24" s="78"/>
      <c r="C24" s="78"/>
      <c r="D24" s="78"/>
      <c r="E24" s="78"/>
      <c r="F24" s="78"/>
      <c r="G24" s="78"/>
      <c r="H24" s="78"/>
      <c r="I24" s="78">
        <v>5000</v>
      </c>
      <c r="J24" s="78"/>
      <c r="K24" s="78"/>
      <c r="L24" s="78"/>
      <c r="M24" s="83">
        <f t="shared" si="0"/>
        <v>5000</v>
      </c>
    </row>
    <row r="25" spans="1:13" x14ac:dyDescent="0.2">
      <c r="A25" s="76" t="s">
        <v>450</v>
      </c>
      <c r="B25" s="78"/>
      <c r="C25" s="78"/>
      <c r="D25" s="78"/>
      <c r="E25" s="78"/>
      <c r="F25" s="78"/>
      <c r="G25" s="78"/>
      <c r="H25" s="78"/>
      <c r="I25" s="78">
        <v>5000</v>
      </c>
      <c r="J25" s="78"/>
      <c r="K25" s="78"/>
      <c r="L25" s="78"/>
      <c r="M25" s="83">
        <f t="shared" si="0"/>
        <v>5000</v>
      </c>
    </row>
    <row r="26" spans="1:13" x14ac:dyDescent="0.2">
      <c r="A26" s="76" t="s">
        <v>144</v>
      </c>
      <c r="B26" s="78"/>
      <c r="C26" s="78"/>
      <c r="D26" s="78">
        <v>45472</v>
      </c>
      <c r="E26" s="78"/>
      <c r="F26" s="78"/>
      <c r="G26" s="78"/>
      <c r="H26" s="78"/>
      <c r="I26" s="78"/>
      <c r="J26" s="78"/>
      <c r="K26" s="78"/>
      <c r="L26" s="78"/>
      <c r="M26" s="83">
        <f t="shared" si="0"/>
        <v>45472</v>
      </c>
    </row>
    <row r="27" spans="1:13" x14ac:dyDescent="0.2">
      <c r="A27" s="76" t="s">
        <v>394</v>
      </c>
      <c r="B27" s="78"/>
      <c r="C27" s="78"/>
      <c r="D27" s="78"/>
      <c r="E27" s="78"/>
      <c r="F27" s="78"/>
      <c r="G27" s="78"/>
      <c r="H27" s="78"/>
      <c r="I27" s="78"/>
      <c r="J27" s="78"/>
      <c r="K27" s="78">
        <v>6000</v>
      </c>
      <c r="L27" s="78"/>
      <c r="M27" s="83">
        <f t="shared" si="0"/>
        <v>6000</v>
      </c>
    </row>
    <row r="28" spans="1:13" x14ac:dyDescent="0.2">
      <c r="A28" s="76" t="s">
        <v>236</v>
      </c>
      <c r="B28" s="78"/>
      <c r="C28" s="78"/>
      <c r="D28" s="78"/>
      <c r="E28" s="78"/>
      <c r="F28" s="78"/>
      <c r="G28" s="78"/>
      <c r="H28" s="78"/>
      <c r="I28" s="78">
        <v>5000</v>
      </c>
      <c r="J28" s="78"/>
      <c r="K28" s="78"/>
      <c r="L28" s="78"/>
      <c r="M28" s="83">
        <f t="shared" si="0"/>
        <v>5000</v>
      </c>
    </row>
    <row r="29" spans="1:13" x14ac:dyDescent="0.2">
      <c r="A29" s="76" t="s">
        <v>547</v>
      </c>
      <c r="B29" s="78"/>
      <c r="C29" s="78"/>
      <c r="D29" s="78"/>
      <c r="E29" s="78"/>
      <c r="F29" s="78">
        <v>30000</v>
      </c>
      <c r="G29" s="78"/>
      <c r="H29" s="78"/>
      <c r="I29" s="78"/>
      <c r="J29" s="78"/>
      <c r="K29" s="78"/>
      <c r="L29" s="78"/>
      <c r="M29" s="83">
        <f t="shared" si="0"/>
        <v>30000</v>
      </c>
    </row>
    <row r="30" spans="1:13" x14ac:dyDescent="0.2">
      <c r="A30" s="76" t="s">
        <v>293</v>
      </c>
      <c r="B30" s="78"/>
      <c r="C30" s="78"/>
      <c r="D30" s="78"/>
      <c r="E30" s="78"/>
      <c r="F30" s="78">
        <v>5000</v>
      </c>
      <c r="G30" s="78"/>
      <c r="H30" s="78"/>
      <c r="I30" s="78"/>
      <c r="J30" s="78"/>
      <c r="K30" s="78">
        <v>5000</v>
      </c>
      <c r="L30" s="78"/>
      <c r="M30" s="83">
        <f t="shared" si="0"/>
        <v>10000</v>
      </c>
    </row>
    <row r="31" spans="1:13" x14ac:dyDescent="0.2">
      <c r="A31" s="76" t="s">
        <v>381</v>
      </c>
      <c r="B31" s="78"/>
      <c r="C31" s="78"/>
      <c r="D31" s="78"/>
      <c r="E31" s="78"/>
      <c r="F31" s="78"/>
      <c r="G31" s="78">
        <v>2500</v>
      </c>
      <c r="H31" s="78"/>
      <c r="I31" s="78"/>
      <c r="J31" s="78"/>
      <c r="K31" s="78"/>
      <c r="L31" s="78"/>
      <c r="M31" s="83">
        <f t="shared" si="0"/>
        <v>2500</v>
      </c>
    </row>
    <row r="32" spans="1:13" x14ac:dyDescent="0.2">
      <c r="A32" s="76" t="s">
        <v>280</v>
      </c>
      <c r="B32" s="78"/>
      <c r="C32" s="78"/>
      <c r="D32" s="78">
        <v>0</v>
      </c>
      <c r="E32" s="78"/>
      <c r="F32" s="78"/>
      <c r="G32" s="78"/>
      <c r="H32" s="78"/>
      <c r="I32" s="78"/>
      <c r="J32" s="78"/>
      <c r="K32" s="78">
        <v>1000</v>
      </c>
      <c r="L32" s="78"/>
      <c r="M32" s="83">
        <f t="shared" si="0"/>
        <v>1000</v>
      </c>
    </row>
    <row r="33" spans="1:13" x14ac:dyDescent="0.2">
      <c r="A33" s="76" t="s">
        <v>281</v>
      </c>
      <c r="B33" s="78"/>
      <c r="C33" s="78"/>
      <c r="D33" s="78"/>
      <c r="E33" s="78">
        <v>5000</v>
      </c>
      <c r="F33" s="78"/>
      <c r="G33" s="78"/>
      <c r="H33" s="78"/>
      <c r="I33" s="78"/>
      <c r="J33" s="78"/>
      <c r="K33" s="78"/>
      <c r="L33" s="78">
        <v>5000</v>
      </c>
      <c r="M33" s="83">
        <f t="shared" si="0"/>
        <v>10000</v>
      </c>
    </row>
    <row r="34" spans="1:13" x14ac:dyDescent="0.2">
      <c r="A34" s="76" t="s">
        <v>225</v>
      </c>
      <c r="B34" s="78"/>
      <c r="C34" s="78">
        <v>0</v>
      </c>
      <c r="D34" s="78"/>
      <c r="E34" s="78"/>
      <c r="F34" s="78"/>
      <c r="G34" s="78"/>
      <c r="H34" s="78"/>
      <c r="I34" s="78">
        <v>5000</v>
      </c>
      <c r="J34" s="78"/>
      <c r="K34" s="78"/>
      <c r="L34" s="78"/>
      <c r="M34" s="83">
        <f t="shared" si="0"/>
        <v>5000</v>
      </c>
    </row>
    <row r="35" spans="1:13" x14ac:dyDescent="0.2">
      <c r="A35" s="76" t="s">
        <v>413</v>
      </c>
      <c r="B35" s="78"/>
      <c r="C35" s="78"/>
      <c r="D35" s="78"/>
      <c r="E35" s="78"/>
      <c r="F35" s="78"/>
      <c r="G35" s="78"/>
      <c r="H35" s="78"/>
      <c r="I35" s="78">
        <v>5000</v>
      </c>
      <c r="J35" s="78"/>
      <c r="K35" s="78"/>
      <c r="L35" s="78"/>
      <c r="M35" s="83">
        <f t="shared" si="0"/>
        <v>5000</v>
      </c>
    </row>
    <row r="36" spans="1:13" x14ac:dyDescent="0.2">
      <c r="A36" s="76" t="s">
        <v>490</v>
      </c>
      <c r="B36" s="78"/>
      <c r="C36" s="78"/>
      <c r="D36" s="78"/>
      <c r="E36" s="78"/>
      <c r="F36" s="78">
        <v>10000</v>
      </c>
      <c r="G36" s="78"/>
      <c r="H36" s="78"/>
      <c r="I36" s="78"/>
      <c r="J36" s="78"/>
      <c r="K36" s="78"/>
      <c r="L36" s="78"/>
      <c r="M36" s="83">
        <f t="shared" si="0"/>
        <v>10000</v>
      </c>
    </row>
    <row r="37" spans="1:13" x14ac:dyDescent="0.2">
      <c r="A37" s="76" t="s">
        <v>340</v>
      </c>
      <c r="B37" s="78"/>
      <c r="C37" s="78"/>
      <c r="D37" s="78"/>
      <c r="E37" s="78"/>
      <c r="F37" s="78">
        <v>20000</v>
      </c>
      <c r="G37" s="78"/>
      <c r="H37" s="78"/>
      <c r="I37" s="78"/>
      <c r="J37" s="78"/>
      <c r="K37" s="78"/>
      <c r="L37" s="78"/>
      <c r="M37" s="83">
        <f t="shared" si="0"/>
        <v>20000</v>
      </c>
    </row>
    <row r="38" spans="1:13" x14ac:dyDescent="0.2">
      <c r="A38" s="76" t="s">
        <v>491</v>
      </c>
      <c r="B38" s="78"/>
      <c r="C38" s="78"/>
      <c r="D38" s="78"/>
      <c r="E38" s="78"/>
      <c r="F38" s="78">
        <v>5000</v>
      </c>
      <c r="G38" s="78"/>
      <c r="H38" s="78"/>
      <c r="I38" s="78"/>
      <c r="J38" s="78"/>
      <c r="K38" s="78"/>
      <c r="L38" s="78"/>
      <c r="M38" s="83">
        <f t="shared" si="0"/>
        <v>5000</v>
      </c>
    </row>
    <row r="39" spans="1:13" x14ac:dyDescent="0.2">
      <c r="A39" s="76" t="s">
        <v>492</v>
      </c>
      <c r="B39" s="78"/>
      <c r="C39" s="78"/>
      <c r="D39" s="78"/>
      <c r="E39" s="78"/>
      <c r="F39" s="78">
        <v>5000</v>
      </c>
      <c r="G39" s="78"/>
      <c r="H39" s="78"/>
      <c r="I39" s="78"/>
      <c r="J39" s="78"/>
      <c r="K39" s="78"/>
      <c r="L39" s="78"/>
      <c r="M39" s="83">
        <f t="shared" si="0"/>
        <v>5000</v>
      </c>
    </row>
    <row r="40" spans="1:13" x14ac:dyDescent="0.2">
      <c r="A40" s="76" t="s">
        <v>267</v>
      </c>
      <c r="B40" s="78"/>
      <c r="C40" s="78">
        <v>0</v>
      </c>
      <c r="D40" s="78"/>
      <c r="E40" s="78"/>
      <c r="F40" s="78"/>
      <c r="G40" s="78"/>
      <c r="H40" s="78"/>
      <c r="I40" s="78">
        <v>5000</v>
      </c>
      <c r="J40" s="78"/>
      <c r="K40" s="78"/>
      <c r="L40" s="78"/>
      <c r="M40" s="83">
        <f t="shared" si="0"/>
        <v>5000</v>
      </c>
    </row>
    <row r="41" spans="1:13" x14ac:dyDescent="0.2">
      <c r="A41" s="76" t="s">
        <v>235</v>
      </c>
      <c r="B41" s="78"/>
      <c r="C41" s="78">
        <v>5000</v>
      </c>
      <c r="D41" s="78"/>
      <c r="E41" s="78"/>
      <c r="F41" s="78"/>
      <c r="G41" s="78">
        <v>10000</v>
      </c>
      <c r="H41" s="78"/>
      <c r="I41" s="78"/>
      <c r="J41" s="78"/>
      <c r="K41" s="78"/>
      <c r="L41" s="78"/>
      <c r="M41" s="83">
        <f t="shared" si="0"/>
        <v>15000</v>
      </c>
    </row>
    <row r="42" spans="1:13" x14ac:dyDescent="0.2">
      <c r="A42" s="76" t="s">
        <v>364</v>
      </c>
      <c r="B42" s="78"/>
      <c r="C42" s="78"/>
      <c r="D42" s="78"/>
      <c r="E42" s="78"/>
      <c r="F42" s="78"/>
      <c r="G42" s="78"/>
      <c r="H42" s="78">
        <v>5000</v>
      </c>
      <c r="I42" s="78"/>
      <c r="J42" s="78"/>
      <c r="K42" s="78"/>
      <c r="L42" s="78"/>
      <c r="M42" s="83">
        <f t="shared" si="0"/>
        <v>5000</v>
      </c>
    </row>
    <row r="43" spans="1:13" x14ac:dyDescent="0.2">
      <c r="A43" s="76" t="s">
        <v>556</v>
      </c>
      <c r="B43" s="78"/>
      <c r="C43" s="78"/>
      <c r="D43" s="78"/>
      <c r="E43" s="78"/>
      <c r="F43" s="78"/>
      <c r="G43" s="78">
        <v>5000</v>
      </c>
      <c r="H43" s="78"/>
      <c r="I43" s="78"/>
      <c r="J43" s="78"/>
      <c r="K43" s="78"/>
      <c r="L43" s="78"/>
      <c r="M43" s="83">
        <f t="shared" si="0"/>
        <v>5000</v>
      </c>
    </row>
    <row r="44" spans="1:13" x14ac:dyDescent="0.2">
      <c r="A44" s="76" t="s">
        <v>367</v>
      </c>
      <c r="B44" s="78"/>
      <c r="C44" s="78"/>
      <c r="D44" s="78"/>
      <c r="E44" s="78"/>
      <c r="F44" s="78"/>
      <c r="G44" s="78"/>
      <c r="H44" s="78">
        <v>3000</v>
      </c>
      <c r="I44" s="78"/>
      <c r="J44" s="78"/>
      <c r="K44" s="78"/>
      <c r="L44" s="78"/>
      <c r="M44" s="83">
        <f t="shared" si="0"/>
        <v>3000</v>
      </c>
    </row>
    <row r="45" spans="1:13" x14ac:dyDescent="0.2">
      <c r="A45" s="76" t="s">
        <v>561</v>
      </c>
      <c r="B45" s="78"/>
      <c r="C45" s="78"/>
      <c r="D45" s="78"/>
      <c r="E45" s="78"/>
      <c r="F45" s="78"/>
      <c r="G45" s="78">
        <v>10000</v>
      </c>
      <c r="H45" s="78"/>
      <c r="I45" s="78"/>
      <c r="J45" s="78"/>
      <c r="K45" s="78"/>
      <c r="L45" s="78"/>
      <c r="M45" s="83">
        <f t="shared" si="0"/>
        <v>10000</v>
      </c>
    </row>
    <row r="46" spans="1:13" x14ac:dyDescent="0.2">
      <c r="A46" s="76" t="s">
        <v>368</v>
      </c>
      <c r="B46" s="78"/>
      <c r="C46" s="78"/>
      <c r="D46" s="78"/>
      <c r="E46" s="78"/>
      <c r="F46" s="78"/>
      <c r="G46" s="78"/>
      <c r="H46" s="78">
        <v>10000</v>
      </c>
      <c r="I46" s="78"/>
      <c r="J46" s="78"/>
      <c r="K46" s="78"/>
      <c r="L46" s="78"/>
      <c r="M46" s="83">
        <f t="shared" si="0"/>
        <v>10000</v>
      </c>
    </row>
    <row r="47" spans="1:13" x14ac:dyDescent="0.2">
      <c r="A47" s="76" t="s">
        <v>531</v>
      </c>
      <c r="B47" s="78"/>
      <c r="C47" s="78"/>
      <c r="D47" s="78"/>
      <c r="E47" s="78"/>
      <c r="F47" s="78"/>
      <c r="G47" s="78"/>
      <c r="H47" s="78">
        <v>10000</v>
      </c>
      <c r="I47" s="78"/>
      <c r="J47" s="78"/>
      <c r="K47" s="78"/>
      <c r="L47" s="78"/>
      <c r="M47" s="83">
        <f t="shared" ref="M47:M70" si="1">SUM(B47:L47)</f>
        <v>10000</v>
      </c>
    </row>
    <row r="48" spans="1:13" x14ac:dyDescent="0.2">
      <c r="A48" s="76" t="s">
        <v>498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>
        <v>3000</v>
      </c>
      <c r="M48" s="83">
        <f t="shared" si="1"/>
        <v>3000</v>
      </c>
    </row>
    <row r="49" spans="1:13" x14ac:dyDescent="0.2">
      <c r="A49" s="76" t="s">
        <v>483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>
        <v>3000</v>
      </c>
      <c r="M49" s="83">
        <f t="shared" si="1"/>
        <v>3000</v>
      </c>
    </row>
    <row r="50" spans="1:13" x14ac:dyDescent="0.2">
      <c r="A50" s="76" t="s">
        <v>323</v>
      </c>
      <c r="B50" s="78"/>
      <c r="C50" s="78"/>
      <c r="D50" s="78"/>
      <c r="E50" s="78"/>
      <c r="F50" s="78"/>
      <c r="G50" s="78"/>
      <c r="H50" s="78"/>
      <c r="I50" s="78"/>
      <c r="J50" s="78"/>
      <c r="K50" s="78">
        <v>3000</v>
      </c>
      <c r="L50" s="78"/>
      <c r="M50" s="83">
        <f t="shared" si="1"/>
        <v>3000</v>
      </c>
    </row>
    <row r="51" spans="1:13" x14ac:dyDescent="0.2">
      <c r="A51" s="76" t="s">
        <v>558</v>
      </c>
      <c r="B51" s="78"/>
      <c r="C51" s="78"/>
      <c r="D51" s="78"/>
      <c r="E51" s="78"/>
      <c r="F51" s="78"/>
      <c r="G51" s="78">
        <v>5000</v>
      </c>
      <c r="H51" s="78"/>
      <c r="I51" s="78"/>
      <c r="J51" s="78"/>
      <c r="K51" s="78"/>
      <c r="L51" s="78"/>
      <c r="M51" s="83">
        <f t="shared" si="1"/>
        <v>5000</v>
      </c>
    </row>
    <row r="52" spans="1:13" x14ac:dyDescent="0.2">
      <c r="A52" s="76" t="s">
        <v>557</v>
      </c>
      <c r="B52" s="78"/>
      <c r="C52" s="78"/>
      <c r="D52" s="78"/>
      <c r="E52" s="78"/>
      <c r="F52" s="78"/>
      <c r="G52" s="78">
        <v>5000</v>
      </c>
      <c r="H52" s="78"/>
      <c r="I52" s="78"/>
      <c r="J52" s="78"/>
      <c r="K52" s="78"/>
      <c r="L52" s="78"/>
      <c r="M52" s="83">
        <f t="shared" si="1"/>
        <v>5000</v>
      </c>
    </row>
    <row r="53" spans="1:13" x14ac:dyDescent="0.2">
      <c r="A53" s="76" t="s">
        <v>234</v>
      </c>
      <c r="B53" s="78"/>
      <c r="C53" s="78"/>
      <c r="D53" s="78"/>
      <c r="E53" s="78"/>
      <c r="F53" s="78"/>
      <c r="G53" s="78"/>
      <c r="H53" s="78"/>
      <c r="I53" s="78">
        <v>5000</v>
      </c>
      <c r="J53" s="78"/>
      <c r="K53" s="78"/>
      <c r="L53" s="78"/>
      <c r="M53" s="83">
        <f t="shared" si="1"/>
        <v>5000</v>
      </c>
    </row>
    <row r="54" spans="1:13" x14ac:dyDescent="0.2">
      <c r="A54" s="76" t="s">
        <v>562</v>
      </c>
      <c r="B54" s="78"/>
      <c r="C54" s="78"/>
      <c r="D54" s="78"/>
      <c r="E54" s="78"/>
      <c r="F54" s="78"/>
      <c r="G54" s="78">
        <v>5000</v>
      </c>
      <c r="H54" s="78"/>
      <c r="I54" s="78"/>
      <c r="J54" s="78"/>
      <c r="K54" s="78"/>
      <c r="L54" s="78"/>
      <c r="M54" s="83">
        <f t="shared" si="1"/>
        <v>5000</v>
      </c>
    </row>
    <row r="55" spans="1:13" x14ac:dyDescent="0.2">
      <c r="A55" s="76" t="s">
        <v>347</v>
      </c>
      <c r="B55" s="78"/>
      <c r="C55" s="78"/>
      <c r="D55" s="78"/>
      <c r="E55" s="78"/>
      <c r="F55" s="78"/>
      <c r="G55" s="78">
        <v>5000</v>
      </c>
      <c r="H55" s="78"/>
      <c r="I55" s="78"/>
      <c r="J55" s="78"/>
      <c r="K55" s="78"/>
      <c r="L55" s="78"/>
      <c r="M55" s="83">
        <f t="shared" si="1"/>
        <v>5000</v>
      </c>
    </row>
    <row r="56" spans="1:13" x14ac:dyDescent="0.2">
      <c r="A56" s="76" t="s">
        <v>379</v>
      </c>
      <c r="B56" s="78"/>
      <c r="C56" s="78"/>
      <c r="D56" s="78"/>
      <c r="E56" s="78"/>
      <c r="F56" s="78"/>
      <c r="G56" s="78"/>
      <c r="H56" s="78">
        <v>3500</v>
      </c>
      <c r="I56" s="78"/>
      <c r="J56" s="78"/>
      <c r="K56" s="78"/>
      <c r="L56" s="78"/>
      <c r="M56" s="83">
        <f t="shared" si="1"/>
        <v>3500</v>
      </c>
    </row>
    <row r="57" spans="1:13" x14ac:dyDescent="0.2">
      <c r="A57" s="76" t="s">
        <v>186</v>
      </c>
      <c r="B57" s="78"/>
      <c r="C57" s="78">
        <v>15481</v>
      </c>
      <c r="D57" s="78"/>
      <c r="E57" s="78"/>
      <c r="F57" s="78"/>
      <c r="G57" s="78"/>
      <c r="H57" s="78"/>
      <c r="I57" s="78"/>
      <c r="J57" s="78"/>
      <c r="K57" s="78"/>
      <c r="L57" s="78"/>
      <c r="M57" s="83">
        <f t="shared" si="1"/>
        <v>15481</v>
      </c>
    </row>
    <row r="58" spans="1:13" x14ac:dyDescent="0.2">
      <c r="A58" s="76" t="s">
        <v>121</v>
      </c>
      <c r="B58" s="78"/>
      <c r="C58" s="78">
        <v>47437</v>
      </c>
      <c r="D58" s="78"/>
      <c r="E58" s="78"/>
      <c r="F58" s="78"/>
      <c r="G58" s="78"/>
      <c r="H58" s="78"/>
      <c r="I58" s="78"/>
      <c r="J58" s="78"/>
      <c r="K58" s="78"/>
      <c r="L58" s="78"/>
      <c r="M58" s="83">
        <f t="shared" si="1"/>
        <v>47437</v>
      </c>
    </row>
    <row r="59" spans="1:13" x14ac:dyDescent="0.2">
      <c r="A59" s="76" t="s">
        <v>362</v>
      </c>
      <c r="B59" s="78"/>
      <c r="C59" s="78"/>
      <c r="D59" s="78"/>
      <c r="E59" s="78"/>
      <c r="F59" s="78"/>
      <c r="G59" s="78"/>
      <c r="H59" s="78">
        <v>5000</v>
      </c>
      <c r="I59" s="78"/>
      <c r="J59" s="78"/>
      <c r="K59" s="78"/>
      <c r="L59" s="78"/>
      <c r="M59" s="83">
        <f t="shared" si="1"/>
        <v>5000</v>
      </c>
    </row>
    <row r="60" spans="1:13" x14ac:dyDescent="0.2">
      <c r="A60" s="76" t="s">
        <v>240</v>
      </c>
      <c r="B60" s="78">
        <v>10048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83">
        <f t="shared" si="1"/>
        <v>10048</v>
      </c>
    </row>
    <row r="61" spans="1:13" x14ac:dyDescent="0.2">
      <c r="A61" s="76" t="s">
        <v>509</v>
      </c>
      <c r="B61" s="78">
        <v>1200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83">
        <f t="shared" si="1"/>
        <v>1200</v>
      </c>
    </row>
    <row r="62" spans="1:13" x14ac:dyDescent="0.2">
      <c r="A62" s="76" t="s">
        <v>59</v>
      </c>
      <c r="B62" s="78">
        <v>5000</v>
      </c>
      <c r="C62" s="78">
        <v>6903</v>
      </c>
      <c r="D62" s="78"/>
      <c r="E62" s="78">
        <v>20100</v>
      </c>
      <c r="F62" s="78">
        <v>10000</v>
      </c>
      <c r="G62" s="78"/>
      <c r="H62" s="78"/>
      <c r="I62" s="78">
        <v>15000</v>
      </c>
      <c r="J62" s="78"/>
      <c r="K62" s="78"/>
      <c r="L62" s="78"/>
      <c r="M62" s="83">
        <f t="shared" si="1"/>
        <v>57003</v>
      </c>
    </row>
    <row r="63" spans="1:13" x14ac:dyDescent="0.2">
      <c r="A63" s="76" t="s">
        <v>520</v>
      </c>
      <c r="B63" s="78"/>
      <c r="C63" s="78"/>
      <c r="D63" s="78"/>
      <c r="E63" s="78">
        <v>5000</v>
      </c>
      <c r="F63" s="78"/>
      <c r="G63" s="78"/>
      <c r="H63" s="78"/>
      <c r="I63" s="78"/>
      <c r="J63" s="78"/>
      <c r="K63" s="78"/>
      <c r="L63" s="78"/>
      <c r="M63" s="83">
        <f t="shared" si="1"/>
        <v>5000</v>
      </c>
    </row>
    <row r="64" spans="1:13" x14ac:dyDescent="0.2">
      <c r="A64" s="76" t="s">
        <v>499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>
        <v>5000</v>
      </c>
      <c r="M64" s="83">
        <f t="shared" si="1"/>
        <v>5000</v>
      </c>
    </row>
    <row r="65" spans="1:13" x14ac:dyDescent="0.2">
      <c r="A65" s="76" t="s">
        <v>455</v>
      </c>
      <c r="B65" s="78">
        <v>10000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83">
        <f t="shared" si="1"/>
        <v>10000</v>
      </c>
    </row>
    <row r="66" spans="1:13" x14ac:dyDescent="0.2">
      <c r="A66" s="76" t="s">
        <v>355</v>
      </c>
      <c r="B66" s="78"/>
      <c r="C66" s="78"/>
      <c r="D66" s="78"/>
      <c r="E66" s="78"/>
      <c r="F66" s="78">
        <v>10000</v>
      </c>
      <c r="G66" s="78"/>
      <c r="H66" s="78"/>
      <c r="I66" s="78"/>
      <c r="J66" s="78"/>
      <c r="K66" s="78"/>
      <c r="L66" s="78"/>
      <c r="M66" s="83">
        <f t="shared" si="1"/>
        <v>10000</v>
      </c>
    </row>
    <row r="67" spans="1:13" x14ac:dyDescent="0.2">
      <c r="A67" s="76" t="s">
        <v>564</v>
      </c>
      <c r="B67" s="78"/>
      <c r="C67" s="78"/>
      <c r="D67" s="78"/>
      <c r="E67" s="78"/>
      <c r="F67" s="78"/>
      <c r="G67" s="78"/>
      <c r="H67" s="78"/>
      <c r="I67" s="78">
        <v>5000</v>
      </c>
      <c r="J67" s="78"/>
      <c r="K67" s="78"/>
      <c r="L67" s="78"/>
      <c r="M67" s="83">
        <f t="shared" si="1"/>
        <v>5000</v>
      </c>
    </row>
    <row r="68" spans="1:13" x14ac:dyDescent="0.2">
      <c r="A68" s="76" t="s">
        <v>567</v>
      </c>
      <c r="B68" s="78"/>
      <c r="C68" s="78"/>
      <c r="D68" s="78"/>
      <c r="E68" s="78"/>
      <c r="F68" s="78"/>
      <c r="G68" s="78"/>
      <c r="H68" s="78"/>
      <c r="I68" s="78">
        <v>5000</v>
      </c>
      <c r="J68" s="78"/>
      <c r="K68" s="78"/>
      <c r="L68" s="78"/>
      <c r="M68" s="83">
        <f t="shared" si="1"/>
        <v>5000</v>
      </c>
    </row>
    <row r="69" spans="1:13" x14ac:dyDescent="0.2">
      <c r="A69" s="76" t="s">
        <v>500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>
        <v>5000</v>
      </c>
      <c r="M69" s="83">
        <f t="shared" si="1"/>
        <v>5000</v>
      </c>
    </row>
    <row r="70" spans="1:13" x14ac:dyDescent="0.2">
      <c r="A70" s="76" t="s">
        <v>94</v>
      </c>
      <c r="B70" s="78">
        <f t="shared" ref="B70:L70" si="2">SUM(B5:B69)</f>
        <v>29560</v>
      </c>
      <c r="C70" s="78">
        <f t="shared" si="2"/>
        <v>74821</v>
      </c>
      <c r="D70" s="78">
        <f t="shared" si="2"/>
        <v>72972</v>
      </c>
      <c r="E70" s="78">
        <f t="shared" si="2"/>
        <v>88600</v>
      </c>
      <c r="F70" s="78">
        <f t="shared" si="2"/>
        <v>95000</v>
      </c>
      <c r="G70" s="78">
        <f t="shared" si="2"/>
        <v>57500</v>
      </c>
      <c r="H70" s="78">
        <f t="shared" si="2"/>
        <v>109000</v>
      </c>
      <c r="I70" s="78">
        <f t="shared" si="2"/>
        <v>70000</v>
      </c>
      <c r="J70" s="78">
        <f t="shared" si="2"/>
        <v>3000</v>
      </c>
      <c r="K70" s="78">
        <f t="shared" si="2"/>
        <v>65000</v>
      </c>
      <c r="L70" s="78">
        <f t="shared" si="2"/>
        <v>36000</v>
      </c>
      <c r="M70" s="83">
        <f t="shared" si="1"/>
        <v>701453</v>
      </c>
    </row>
    <row r="72" spans="1:13" x14ac:dyDescent="0.2">
      <c r="D72" s="88">
        <f>SUM(B70:D70)</f>
        <v>177353</v>
      </c>
      <c r="K72" s="88">
        <f>SUM(E70:K70)</f>
        <v>488100</v>
      </c>
    </row>
    <row r="73" spans="1:13" x14ac:dyDescent="0.2">
      <c r="C73" s="73" t="s">
        <v>571</v>
      </c>
      <c r="D73" s="88">
        <f>D72/3</f>
        <v>59117.666666666664</v>
      </c>
      <c r="J73" s="73" t="s">
        <v>551</v>
      </c>
      <c r="K73" s="88">
        <f>K72/6</f>
        <v>81350</v>
      </c>
    </row>
  </sheetData>
  <pageMargins left="0.39370078740157483" right="0" top="0" bottom="0" header="0" footer="0"/>
  <pageSetup paperSize="9" scale="8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8A9B-4E10-4475-8D4B-365F81C5604F}">
  <sheetPr>
    <tabColor rgb="FF00B0F0"/>
  </sheetPr>
  <dimension ref="A3:U24"/>
  <sheetViews>
    <sheetView workbookViewId="0">
      <selection activeCell="A33" sqref="A33"/>
    </sheetView>
  </sheetViews>
  <sheetFormatPr defaultRowHeight="12.75" x14ac:dyDescent="0.2"/>
  <cols>
    <col min="1" max="1" width="19.875" style="73" bestFit="1" customWidth="1"/>
    <col min="2" max="6" width="7" style="73" bestFit="1" customWidth="1"/>
    <col min="7" max="19" width="7.375" style="73" bestFit="1" customWidth="1"/>
    <col min="20" max="20" width="10.25" style="73" bestFit="1" customWidth="1"/>
    <col min="21" max="21" width="9.25" style="73" bestFit="1" customWidth="1"/>
    <col min="22" max="16384" width="9" style="73"/>
  </cols>
  <sheetData>
    <row r="3" spans="1:21" ht="14.25" x14ac:dyDescent="0.2">
      <c r="A3" s="89" t="s">
        <v>572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1" s="74" customFormat="1" x14ac:dyDescent="0.2">
      <c r="A4" s="77" t="s">
        <v>136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spans="1:21" x14ac:dyDescent="0.2">
      <c r="A5" s="85" t="s">
        <v>504</v>
      </c>
      <c r="B5" s="85">
        <v>45966</v>
      </c>
      <c r="C5" s="85">
        <v>45967</v>
      </c>
      <c r="D5" s="85">
        <v>45968</v>
      </c>
      <c r="E5" s="85">
        <v>45969</v>
      </c>
      <c r="F5" s="90">
        <v>45970</v>
      </c>
      <c r="G5" s="85">
        <v>45971</v>
      </c>
      <c r="H5" s="85">
        <v>45972</v>
      </c>
      <c r="I5" s="85">
        <v>45973</v>
      </c>
      <c r="J5" s="85">
        <v>45974</v>
      </c>
      <c r="K5" s="85">
        <v>45975</v>
      </c>
      <c r="L5" s="85">
        <v>45976</v>
      </c>
      <c r="M5" s="90">
        <v>45977</v>
      </c>
      <c r="N5" s="85">
        <v>45980</v>
      </c>
      <c r="O5" s="85">
        <v>45981</v>
      </c>
      <c r="P5" s="85">
        <v>45982</v>
      </c>
      <c r="Q5" s="85">
        <v>45983</v>
      </c>
      <c r="R5" s="90">
        <v>45984</v>
      </c>
      <c r="S5" s="85">
        <v>45985</v>
      </c>
      <c r="T5" s="85" t="s">
        <v>94</v>
      </c>
      <c r="U5" s="91" t="s">
        <v>131</v>
      </c>
    </row>
    <row r="6" spans="1:21" x14ac:dyDescent="0.2">
      <c r="A6" s="77" t="s">
        <v>129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>
        <v>32676</v>
      </c>
      <c r="S6" s="78"/>
      <c r="T6" s="78">
        <f t="shared" ref="T6:T23" si="0">SUM(B6:S6)</f>
        <v>32676</v>
      </c>
      <c r="U6" s="78"/>
    </row>
    <row r="7" spans="1:21" x14ac:dyDescent="0.2">
      <c r="A7" s="77" t="s">
        <v>167</v>
      </c>
      <c r="B7" s="78"/>
      <c r="C7" s="78"/>
      <c r="D7" s="78"/>
      <c r="E7" s="78">
        <v>35540.600000000006</v>
      </c>
      <c r="F7" s="78"/>
      <c r="G7" s="78">
        <v>47358.3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>
        <f t="shared" si="0"/>
        <v>82898.900000000009</v>
      </c>
      <c r="U7" s="78"/>
    </row>
    <row r="8" spans="1:21" x14ac:dyDescent="0.2">
      <c r="A8" s="77" t="s">
        <v>164</v>
      </c>
      <c r="B8" s="78"/>
      <c r="C8" s="78"/>
      <c r="D8" s="78"/>
      <c r="E8" s="78"/>
      <c r="F8" s="78"/>
      <c r="G8" s="78"/>
      <c r="H8" s="78"/>
      <c r="I8" s="78"/>
      <c r="J8" s="78"/>
      <c r="K8" s="78">
        <v>29981.4</v>
      </c>
      <c r="L8" s="78"/>
      <c r="M8" s="78"/>
      <c r="N8" s="78"/>
      <c r="O8" s="78"/>
      <c r="P8" s="78"/>
      <c r="Q8" s="78"/>
      <c r="R8" s="78"/>
      <c r="S8" s="78"/>
      <c r="T8" s="78">
        <f t="shared" si="0"/>
        <v>29981.4</v>
      </c>
      <c r="U8" s="78"/>
    </row>
    <row r="9" spans="1:21" x14ac:dyDescent="0.2">
      <c r="A9" s="77" t="s">
        <v>540</v>
      </c>
      <c r="B9" s="78"/>
      <c r="C9" s="78"/>
      <c r="D9" s="78"/>
      <c r="E9" s="78"/>
      <c r="F9" s="78"/>
      <c r="G9" s="78"/>
      <c r="H9" s="78"/>
      <c r="I9" s="78">
        <v>8334.0000000000018</v>
      </c>
      <c r="J9" s="78"/>
      <c r="K9" s="78"/>
      <c r="L9" s="78"/>
      <c r="M9" s="78"/>
      <c r="N9" s="78"/>
      <c r="O9" s="78"/>
      <c r="P9" s="78"/>
      <c r="Q9" s="78"/>
      <c r="R9" s="78"/>
      <c r="S9" s="78"/>
      <c r="T9" s="78">
        <f t="shared" si="0"/>
        <v>8334.0000000000018</v>
      </c>
      <c r="U9" s="78"/>
    </row>
    <row r="10" spans="1:21" x14ac:dyDescent="0.2">
      <c r="A10" s="77" t="s">
        <v>134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>
        <f t="shared" si="0"/>
        <v>0</v>
      </c>
      <c r="U10" s="78"/>
    </row>
    <row r="11" spans="1:21" x14ac:dyDescent="0.2">
      <c r="A11" s="77" t="s">
        <v>81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>
        <f t="shared" si="0"/>
        <v>0</v>
      </c>
      <c r="U11" s="78">
        <v>83057</v>
      </c>
    </row>
    <row r="12" spans="1:21" x14ac:dyDescent="0.2">
      <c r="A12" s="77" t="s">
        <v>80</v>
      </c>
      <c r="B12" s="78">
        <v>0</v>
      </c>
      <c r="C12" s="78">
        <v>0</v>
      </c>
      <c r="D12" s="78"/>
      <c r="E12" s="78">
        <v>0</v>
      </c>
      <c r="F12" s="78">
        <v>0</v>
      </c>
      <c r="G12" s="78"/>
      <c r="H12" s="78">
        <v>0</v>
      </c>
      <c r="I12" s="78">
        <v>0</v>
      </c>
      <c r="J12" s="78">
        <v>0</v>
      </c>
      <c r="K12" s="78">
        <v>0</v>
      </c>
      <c r="L12" s="78">
        <v>5518.15</v>
      </c>
      <c r="M12" s="78">
        <v>3862.7049999999999</v>
      </c>
      <c r="N12" s="78">
        <v>0</v>
      </c>
      <c r="O12" s="78">
        <v>16554.449999999997</v>
      </c>
      <c r="P12" s="78">
        <v>5518.15</v>
      </c>
      <c r="Q12" s="78">
        <v>0</v>
      </c>
      <c r="R12" s="78">
        <v>8829.0399999999991</v>
      </c>
      <c r="S12" s="78">
        <v>0</v>
      </c>
      <c r="T12" s="78">
        <f t="shared" si="0"/>
        <v>40282.494999999995</v>
      </c>
      <c r="U12" s="78">
        <v>104775.00000000001</v>
      </c>
    </row>
    <row r="13" spans="1:21" x14ac:dyDescent="0.2">
      <c r="A13" s="77" t="s">
        <v>229</v>
      </c>
      <c r="B13" s="78">
        <v>16121.475000000002</v>
      </c>
      <c r="C13" s="78">
        <v>10756.900000000001</v>
      </c>
      <c r="D13" s="78">
        <v>5657.85</v>
      </c>
      <c r="E13" s="78">
        <v>0</v>
      </c>
      <c r="F13" s="78">
        <v>25935.305</v>
      </c>
      <c r="G13" s="78"/>
      <c r="H13" s="78"/>
      <c r="I13" s="78">
        <v>33597.850000000006</v>
      </c>
      <c r="J13" s="78">
        <v>10756.900000000001</v>
      </c>
      <c r="K13" s="78">
        <v>21932.9</v>
      </c>
      <c r="L13" s="78">
        <v>16414.75</v>
      </c>
      <c r="M13" s="78">
        <v>16414.75</v>
      </c>
      <c r="N13" s="78">
        <v>23979.504999999997</v>
      </c>
      <c r="O13" s="78">
        <v>11036.300000000001</v>
      </c>
      <c r="P13" s="78">
        <v>35518.725000000006</v>
      </c>
      <c r="Q13" s="78"/>
      <c r="R13" s="78">
        <v>36077.525000000001</v>
      </c>
      <c r="S13" s="78"/>
      <c r="T13" s="78">
        <f t="shared" si="0"/>
        <v>264200.73499999999</v>
      </c>
      <c r="U13" s="78"/>
    </row>
    <row r="14" spans="1:21" x14ac:dyDescent="0.2">
      <c r="A14" s="77" t="s">
        <v>117</v>
      </c>
      <c r="B14" s="78"/>
      <c r="C14" s="78">
        <v>0</v>
      </c>
      <c r="D14" s="78">
        <v>0</v>
      </c>
      <c r="E14" s="78"/>
      <c r="F14" s="78"/>
      <c r="G14" s="78">
        <v>0</v>
      </c>
      <c r="H14" s="78"/>
      <c r="I14" s="78"/>
      <c r="J14" s="78">
        <v>0</v>
      </c>
      <c r="K14" s="78">
        <v>0</v>
      </c>
      <c r="L14" s="78">
        <v>0</v>
      </c>
      <c r="M14" s="78"/>
      <c r="N14" s="78"/>
      <c r="O14" s="78"/>
      <c r="P14" s="78"/>
      <c r="Q14" s="78"/>
      <c r="R14" s="78"/>
      <c r="S14" s="78">
        <v>0</v>
      </c>
      <c r="T14" s="78">
        <f t="shared" si="0"/>
        <v>0</v>
      </c>
      <c r="U14" s="78"/>
    </row>
    <row r="15" spans="1:21" x14ac:dyDescent="0.2">
      <c r="A15" s="77" t="s">
        <v>126</v>
      </c>
      <c r="B15" s="78"/>
      <c r="C15" s="78">
        <v>1986.25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>
        <f t="shared" si="0"/>
        <v>1986.25</v>
      </c>
      <c r="U15" s="78"/>
    </row>
    <row r="16" spans="1:21" x14ac:dyDescent="0.2">
      <c r="A16" s="77" t="s">
        <v>439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>
        <f t="shared" si="0"/>
        <v>0</v>
      </c>
      <c r="U16" s="78"/>
    </row>
    <row r="17" spans="1:21" x14ac:dyDescent="0.2">
      <c r="A17" s="77" t="s">
        <v>97</v>
      </c>
      <c r="B17" s="78"/>
      <c r="C17" s="78"/>
      <c r="D17" s="78"/>
      <c r="E17" s="78"/>
      <c r="F17" s="78">
        <v>40473.445385000006</v>
      </c>
      <c r="G17" s="78"/>
      <c r="H17" s="78"/>
      <c r="I17" s="78"/>
      <c r="J17" s="78"/>
      <c r="K17" s="78"/>
      <c r="L17" s="78">
        <v>58087.26</v>
      </c>
      <c r="M17" s="78"/>
      <c r="N17" s="78">
        <v>0</v>
      </c>
      <c r="O17" s="78">
        <v>0</v>
      </c>
      <c r="P17" s="78"/>
      <c r="Q17" s="78">
        <v>0</v>
      </c>
      <c r="R17" s="78"/>
      <c r="S17" s="78">
        <v>58087.26</v>
      </c>
      <c r="T17" s="78">
        <f t="shared" si="0"/>
        <v>156647.96538500002</v>
      </c>
      <c r="U17" s="78"/>
    </row>
    <row r="18" spans="1:21" x14ac:dyDescent="0.2">
      <c r="A18" s="77" t="s">
        <v>83</v>
      </c>
      <c r="B18" s="78"/>
      <c r="C18" s="78"/>
      <c r="D18" s="78">
        <v>0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>
        <f t="shared" si="0"/>
        <v>0</v>
      </c>
      <c r="U18" s="78"/>
    </row>
    <row r="19" spans="1:21" x14ac:dyDescent="0.2">
      <c r="A19" s="77" t="s">
        <v>330</v>
      </c>
      <c r="B19" s="78">
        <v>5911.2277100000001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>
        <f t="shared" si="0"/>
        <v>5911.2277100000001</v>
      </c>
      <c r="U19" s="78"/>
    </row>
    <row r="20" spans="1:21" x14ac:dyDescent="0.2">
      <c r="A20" s="77" t="s">
        <v>184</v>
      </c>
      <c r="B20" s="78"/>
      <c r="C20" s="78">
        <v>9019.2999999999993</v>
      </c>
      <c r="D20" s="78"/>
      <c r="E20" s="78"/>
      <c r="F20" s="78"/>
      <c r="G20" s="78">
        <v>12433.3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>
        <f t="shared" si="0"/>
        <v>21452.6</v>
      </c>
      <c r="U20" s="78"/>
    </row>
    <row r="21" spans="1:21" x14ac:dyDescent="0.2">
      <c r="A21" s="77" t="s">
        <v>124</v>
      </c>
      <c r="B21" s="78">
        <v>30815.7264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>
        <f t="shared" si="0"/>
        <v>30815.7264</v>
      </c>
      <c r="U21" s="78"/>
    </row>
    <row r="22" spans="1:21" x14ac:dyDescent="0.2">
      <c r="A22" s="77" t="s">
        <v>366</v>
      </c>
      <c r="B22" s="78"/>
      <c r="C22" s="78"/>
      <c r="D22" s="78"/>
      <c r="E22" s="78"/>
      <c r="F22" s="78">
        <v>6829.0500000000011</v>
      </c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>
        <f t="shared" si="0"/>
        <v>6829.0500000000011</v>
      </c>
      <c r="U22" s="78"/>
    </row>
    <row r="23" spans="1:21" x14ac:dyDescent="0.2">
      <c r="A23" s="77" t="s">
        <v>363</v>
      </c>
      <c r="B23" s="78"/>
      <c r="C23" s="78"/>
      <c r="D23" s="78"/>
      <c r="E23" s="78"/>
      <c r="F23" s="78">
        <v>0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>
        <f t="shared" si="0"/>
        <v>0</v>
      </c>
      <c r="U23" s="78"/>
    </row>
    <row r="24" spans="1:21" x14ac:dyDescent="0.2">
      <c r="A24" s="77" t="s">
        <v>94</v>
      </c>
      <c r="B24" s="78">
        <f>SUM(B6:B23)</f>
        <v>52848.429109999997</v>
      </c>
      <c r="C24" s="78">
        <f t="shared" ref="C24:T24" si="1">SUM(C6:C23)</f>
        <v>21762.45</v>
      </c>
      <c r="D24" s="78">
        <f t="shared" si="1"/>
        <v>5657.85</v>
      </c>
      <c r="E24" s="78">
        <f t="shared" si="1"/>
        <v>35540.600000000006</v>
      </c>
      <c r="F24" s="78">
        <f t="shared" si="1"/>
        <v>73237.80038500001</v>
      </c>
      <c r="G24" s="78">
        <f t="shared" si="1"/>
        <v>59791.600000000006</v>
      </c>
      <c r="H24" s="78">
        <f t="shared" si="1"/>
        <v>0</v>
      </c>
      <c r="I24" s="78">
        <f t="shared" si="1"/>
        <v>41931.850000000006</v>
      </c>
      <c r="J24" s="78">
        <f t="shared" si="1"/>
        <v>10756.900000000001</v>
      </c>
      <c r="K24" s="78">
        <f t="shared" si="1"/>
        <v>51914.3</v>
      </c>
      <c r="L24" s="78">
        <f t="shared" si="1"/>
        <v>80020.160000000003</v>
      </c>
      <c r="M24" s="78">
        <f t="shared" si="1"/>
        <v>20277.455000000002</v>
      </c>
      <c r="N24" s="78">
        <f t="shared" si="1"/>
        <v>23979.504999999997</v>
      </c>
      <c r="O24" s="78">
        <f t="shared" si="1"/>
        <v>27590.75</v>
      </c>
      <c r="P24" s="78">
        <f t="shared" si="1"/>
        <v>41036.875000000007</v>
      </c>
      <c r="Q24" s="78">
        <f t="shared" si="1"/>
        <v>0</v>
      </c>
      <c r="R24" s="78">
        <f t="shared" si="1"/>
        <v>77582.565000000002</v>
      </c>
      <c r="S24" s="78">
        <f t="shared" si="1"/>
        <v>58087.26</v>
      </c>
      <c r="T24" s="78">
        <f t="shared" si="1"/>
        <v>682016.34949500009</v>
      </c>
      <c r="U24" s="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 filterMode="1">
    <tabColor rgb="FFFFFF00"/>
  </sheetPr>
  <dimension ref="A1:BD289"/>
  <sheetViews>
    <sheetView zoomScale="80" zoomScaleNormal="80" workbookViewId="0">
      <selection activeCell="T52" sqref="T5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94" t="s">
        <v>52</v>
      </c>
      <c r="F3" s="94"/>
      <c r="G3" s="95">
        <v>10.1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10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10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hidden="1" customHeight="1" x14ac:dyDescent="0.45">
      <c r="A6" s="3" t="s">
        <v>131</v>
      </c>
      <c r="B6" s="14" t="s">
        <v>131</v>
      </c>
      <c r="C6" s="9" t="s">
        <v>73</v>
      </c>
      <c r="D6" s="13" t="s">
        <v>345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396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344</v>
      </c>
      <c r="BD7" s="56">
        <v>0</v>
      </c>
    </row>
    <row r="8" spans="1:56" ht="27.75" hidden="1" customHeight="1" x14ac:dyDescent="0.45">
      <c r="A8" s="3">
        <v>45950</v>
      </c>
      <c r="B8" s="14" t="s">
        <v>389</v>
      </c>
      <c r="C8" s="9" t="s">
        <v>386</v>
      </c>
      <c r="D8" s="13" t="s">
        <v>387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hidden="1" customHeight="1" x14ac:dyDescent="0.45">
      <c r="A9" s="3">
        <v>45950</v>
      </c>
      <c r="B9" s="14" t="s">
        <v>389</v>
      </c>
      <c r="C9" s="9" t="s">
        <v>386</v>
      </c>
      <c r="D9" s="13" t="s">
        <v>316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hidden="1" customHeight="1" x14ac:dyDescent="0.45">
      <c r="A10" s="3">
        <v>45950</v>
      </c>
      <c r="B10" s="14" t="s">
        <v>389</v>
      </c>
      <c r="C10" s="9" t="s">
        <v>386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506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hidden="1" customHeight="1" x14ac:dyDescent="0.45">
      <c r="A11" s="3">
        <v>45923</v>
      </c>
      <c r="B11" s="14" t="s">
        <v>305</v>
      </c>
      <c r="C11" s="9" t="s">
        <v>304</v>
      </c>
      <c r="D11" s="13" t="s">
        <v>306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129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2248.1088000000004</v>
      </c>
    </row>
    <row r="12" spans="1:56" ht="27.75" hidden="1" customHeight="1" x14ac:dyDescent="0.45">
      <c r="A12" s="3">
        <v>0</v>
      </c>
      <c r="B12" s="14">
        <v>0</v>
      </c>
      <c r="C12" s="9" t="s">
        <v>188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129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hidden="1" customHeight="1" x14ac:dyDescent="0.45">
      <c r="A13" s="3">
        <v>0</v>
      </c>
      <c r="B13" s="14" t="s">
        <v>125</v>
      </c>
      <c r="C13" s="9" t="s">
        <v>552</v>
      </c>
      <c r="D13" s="13" t="s">
        <v>553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535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281.63520000000005</v>
      </c>
    </row>
    <row r="14" spans="1:56" ht="27.75" hidden="1" customHeight="1" x14ac:dyDescent="0.45">
      <c r="A14" s="3">
        <v>45965</v>
      </c>
      <c r="B14" s="14" t="s">
        <v>125</v>
      </c>
      <c r="C14" s="9" t="s">
        <v>357</v>
      </c>
      <c r="D14" s="13" t="s">
        <v>533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534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535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536</v>
      </c>
      <c r="AG14" s="1" t="s">
        <v>116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281.63520000000005</v>
      </c>
    </row>
    <row r="15" spans="1:56" ht="27.75" hidden="1" customHeight="1" x14ac:dyDescent="0.45">
      <c r="A15" s="3">
        <v>45965</v>
      </c>
      <c r="B15" s="14" t="s">
        <v>125</v>
      </c>
      <c r="C15" s="9" t="s">
        <v>357</v>
      </c>
      <c r="D15" s="13" t="s">
        <v>537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534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535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536</v>
      </c>
      <c r="AG15" s="1" t="s">
        <v>113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281.63520000000005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535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538</v>
      </c>
      <c r="BD16" s="56">
        <v>0</v>
      </c>
    </row>
    <row r="17" spans="1:56" ht="27.75" hidden="1" customHeight="1" x14ac:dyDescent="0.45">
      <c r="A17" s="3">
        <v>45952</v>
      </c>
      <c r="B17" s="14" t="s">
        <v>459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164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505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hidden="1" customHeight="1" x14ac:dyDescent="0.45">
      <c r="A18" s="3">
        <v>45952</v>
      </c>
      <c r="B18" s="14" t="s">
        <v>460</v>
      </c>
      <c r="C18" s="9" t="s">
        <v>132</v>
      </c>
      <c r="D18" s="13" t="s">
        <v>186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164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505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hidden="1" customHeight="1" x14ac:dyDescent="0.45">
      <c r="A19" s="3">
        <v>45952</v>
      </c>
      <c r="B19" s="14" t="s">
        <v>460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2177.3158933333334</v>
      </c>
    </row>
    <row r="20" spans="1:56" ht="27.75" hidden="1" customHeight="1" x14ac:dyDescent="0.45">
      <c r="A20" s="3" t="s">
        <v>131</v>
      </c>
      <c r="B20" s="14" t="s">
        <v>131</v>
      </c>
      <c r="C20" s="9" t="s">
        <v>191</v>
      </c>
      <c r="D20" s="13" t="s">
        <v>192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hidden="1" customHeight="1" x14ac:dyDescent="0.45">
      <c r="A21" s="3" t="s">
        <v>131</v>
      </c>
      <c r="B21" s="14" t="s">
        <v>131</v>
      </c>
      <c r="C21" s="9" t="s">
        <v>215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hidden="1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hidden="1" customHeight="1" x14ac:dyDescent="0.45">
      <c r="A23" s="3">
        <v>45919</v>
      </c>
      <c r="B23" s="14" t="s">
        <v>298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263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299</v>
      </c>
      <c r="AG23" s="1" t="s">
        <v>112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hidden="1" customHeight="1" x14ac:dyDescent="0.45">
      <c r="A24" s="3">
        <v>45941</v>
      </c>
      <c r="B24" s="14" t="s">
        <v>351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263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112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hidden="1" customHeight="1" x14ac:dyDescent="0.45">
      <c r="A25" s="3">
        <v>0</v>
      </c>
      <c r="B25" s="14" t="s">
        <v>125</v>
      </c>
      <c r="C25" s="9" t="s">
        <v>73</v>
      </c>
      <c r="D25" s="13" t="s">
        <v>348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hidden="1" customHeight="1" x14ac:dyDescent="0.45">
      <c r="A26" s="3">
        <v>45953</v>
      </c>
      <c r="B26" s="14" t="s">
        <v>412</v>
      </c>
      <c r="C26" s="9" t="s">
        <v>73</v>
      </c>
      <c r="D26" s="13" t="s">
        <v>225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423</v>
      </c>
      <c r="AG26" s="1" t="s">
        <v>112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hidden="1" customHeight="1" x14ac:dyDescent="0.45">
      <c r="A27" s="3">
        <v>45953</v>
      </c>
      <c r="B27" s="14" t="s">
        <v>412</v>
      </c>
      <c r="C27" s="9" t="s">
        <v>73</v>
      </c>
      <c r="D27" s="13" t="s">
        <v>267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423</v>
      </c>
      <c r="AG27" s="1" t="s">
        <v>114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hidden="1" customHeight="1" x14ac:dyDescent="0.45">
      <c r="A28" s="3">
        <v>45953</v>
      </c>
      <c r="B28" s="14" t="s">
        <v>412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423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hidden="1" customHeight="1" x14ac:dyDescent="0.45">
      <c r="A29" s="3">
        <v>45953</v>
      </c>
      <c r="B29" s="14" t="s">
        <v>412</v>
      </c>
      <c r="C29" s="9" t="s">
        <v>73</v>
      </c>
      <c r="D29" s="13" t="s">
        <v>235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423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hidden="1" customHeight="1" x14ac:dyDescent="0.45">
      <c r="A30" s="3">
        <v>45953</v>
      </c>
      <c r="B30" s="14" t="s">
        <v>416</v>
      </c>
      <c r="C30" s="9" t="s">
        <v>73</v>
      </c>
      <c r="D30" s="13" t="s">
        <v>235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424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hidden="1" customHeight="1" x14ac:dyDescent="0.45">
      <c r="A31" s="3">
        <v>45953</v>
      </c>
      <c r="B31" s="14" t="s">
        <v>416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424</v>
      </c>
      <c r="AG31" s="1" t="s">
        <v>113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hidden="1" customHeight="1" x14ac:dyDescent="0.45">
      <c r="A32" s="3">
        <v>45953</v>
      </c>
      <c r="B32" s="14" t="s">
        <v>416</v>
      </c>
      <c r="C32" s="9" t="s">
        <v>73</v>
      </c>
      <c r="D32" s="13" t="s">
        <v>425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424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hidden="1" customHeight="1" x14ac:dyDescent="0.45">
      <c r="A33" s="3">
        <v>45953</v>
      </c>
      <c r="B33" s="14" t="s">
        <v>416</v>
      </c>
      <c r="C33" s="9" t="s">
        <v>73</v>
      </c>
      <c r="D33" s="13" t="s">
        <v>249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hidden="1" customHeight="1" x14ac:dyDescent="0.45">
      <c r="A34" s="3">
        <v>45966</v>
      </c>
      <c r="B34" s="14" t="s">
        <v>554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555</v>
      </c>
      <c r="AG34" s="1" t="s">
        <v>113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hidden="1" customHeight="1" x14ac:dyDescent="0.45">
      <c r="A35" s="3">
        <v>45966</v>
      </c>
      <c r="B35" s="14" t="s">
        <v>554</v>
      </c>
      <c r="C35" s="9" t="s">
        <v>73</v>
      </c>
      <c r="D35" s="13" t="s">
        <v>556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555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hidden="1" customHeight="1" x14ac:dyDescent="0.45">
      <c r="A36" s="3">
        <v>45966</v>
      </c>
      <c r="B36" s="14" t="s">
        <v>554</v>
      </c>
      <c r="C36" s="9" t="s">
        <v>73</v>
      </c>
      <c r="D36" s="13" t="s">
        <v>557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555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209.47351377777781</v>
      </c>
    </row>
    <row r="37" spans="1:56" ht="27.75" hidden="1" customHeight="1" x14ac:dyDescent="0.45">
      <c r="A37" s="3">
        <v>45966</v>
      </c>
      <c r="B37" s="14" t="s">
        <v>554</v>
      </c>
      <c r="C37" s="9" t="s">
        <v>73</v>
      </c>
      <c r="D37" s="13" t="s">
        <v>558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555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hidden="1" customHeight="1" x14ac:dyDescent="0.45">
      <c r="A38" s="3">
        <v>45966</v>
      </c>
      <c r="B38" s="14" t="s">
        <v>554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555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hidden="1" customHeight="1" x14ac:dyDescent="0.45">
      <c r="A39" s="3">
        <v>45966</v>
      </c>
      <c r="B39" s="14" t="s">
        <v>559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560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hidden="1" customHeight="1" x14ac:dyDescent="0.45">
      <c r="A40" s="3">
        <v>45966</v>
      </c>
      <c r="B40" s="14" t="s">
        <v>559</v>
      </c>
      <c r="C40" s="9" t="s">
        <v>73</v>
      </c>
      <c r="D40" s="13" t="s">
        <v>561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560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hidden="1" customHeight="1" x14ac:dyDescent="0.45">
      <c r="A41" s="3">
        <v>45966</v>
      </c>
      <c r="B41" s="14" t="s">
        <v>559</v>
      </c>
      <c r="C41" s="9" t="s">
        <v>73</v>
      </c>
      <c r="D41" s="13" t="s">
        <v>562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560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hidden="1" customHeight="1" x14ac:dyDescent="0.45">
      <c r="A42" s="3">
        <v>45966</v>
      </c>
      <c r="B42" s="14" t="s">
        <v>554</v>
      </c>
      <c r="C42" s="9" t="s">
        <v>73</v>
      </c>
      <c r="D42" s="13" t="s">
        <v>225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563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hidden="1" customHeight="1" x14ac:dyDescent="0.45">
      <c r="A43" s="3">
        <v>45966</v>
      </c>
      <c r="B43" s="14" t="s">
        <v>554</v>
      </c>
      <c r="C43" s="9" t="s">
        <v>73</v>
      </c>
      <c r="D43" s="13" t="s">
        <v>420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563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hidden="1" customHeight="1" x14ac:dyDescent="0.45">
      <c r="A44" s="3">
        <v>45966</v>
      </c>
      <c r="B44" s="14" t="s">
        <v>554</v>
      </c>
      <c r="C44" s="9" t="s">
        <v>73</v>
      </c>
      <c r="D44" s="13" t="s">
        <v>564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563</v>
      </c>
      <c r="AG44" s="1" t="s">
        <v>113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hidden="1" customHeight="1" x14ac:dyDescent="0.45">
      <c r="A45" s="3">
        <v>45966</v>
      </c>
      <c r="B45" s="14" t="s">
        <v>554</v>
      </c>
      <c r="C45" s="9" t="s">
        <v>73</v>
      </c>
      <c r="D45" s="13" t="s">
        <v>267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563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hidden="1" customHeight="1" x14ac:dyDescent="0.45">
      <c r="A46" s="3">
        <v>45966</v>
      </c>
      <c r="B46" s="14" t="s">
        <v>565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167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563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394.60593333333333</v>
      </c>
    </row>
    <row r="47" spans="1:56" ht="27.75" hidden="1" customHeight="1" x14ac:dyDescent="0.45">
      <c r="A47" s="3">
        <v>45966</v>
      </c>
      <c r="B47" s="14" t="s">
        <v>559</v>
      </c>
      <c r="C47" s="9" t="s">
        <v>73</v>
      </c>
      <c r="D47" s="13" t="s">
        <v>234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hidden="1" customHeight="1" x14ac:dyDescent="0.45">
      <c r="A48" s="3">
        <v>45966</v>
      </c>
      <c r="B48" s="14" t="s">
        <v>559</v>
      </c>
      <c r="C48" s="9" t="s">
        <v>73</v>
      </c>
      <c r="D48" s="13" t="s">
        <v>413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566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hidden="1" customHeight="1" x14ac:dyDescent="0.45">
      <c r="A49" s="3">
        <v>45966</v>
      </c>
      <c r="B49" s="14" t="s">
        <v>559</v>
      </c>
      <c r="C49" s="9" t="s">
        <v>73</v>
      </c>
      <c r="D49" s="13" t="s">
        <v>425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566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hidden="1" customHeight="1" x14ac:dyDescent="0.45">
      <c r="A50" s="3">
        <v>45966</v>
      </c>
      <c r="B50" s="14" t="s">
        <v>559</v>
      </c>
      <c r="C50" s="9" t="s">
        <v>73</v>
      </c>
      <c r="D50" s="13" t="s">
        <v>567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112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hidden="1" customHeight="1" x14ac:dyDescent="0.45">
      <c r="A51" s="3">
        <v>45966</v>
      </c>
      <c r="B51" s="14" t="s">
        <v>559</v>
      </c>
      <c r="C51" s="9" t="s">
        <v>73</v>
      </c>
      <c r="D51" s="13" t="s">
        <v>236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113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 t="s">
        <v>131</v>
      </c>
      <c r="B52" s="14" t="s">
        <v>131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45991</v>
      </c>
      <c r="U52" s="11">
        <v>375000</v>
      </c>
      <c r="V52" s="10">
        <v>0</v>
      </c>
      <c r="W52" s="10">
        <v>375000</v>
      </c>
      <c r="X52" s="10">
        <v>0</v>
      </c>
      <c r="Y52" s="10">
        <v>393750</v>
      </c>
      <c r="Z52" s="9" t="s">
        <v>167</v>
      </c>
      <c r="AA52" s="8">
        <v>335041.875</v>
      </c>
      <c r="AB52" s="8">
        <v>0</v>
      </c>
      <c r="AC52" s="8">
        <v>335041.875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8812.8658444444463</v>
      </c>
    </row>
    <row r="53" spans="1:56" ht="27.75" hidden="1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167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7.75" hidden="1" customHeight="1" x14ac:dyDescent="0.45">
      <c r="A54" s="3">
        <v>0</v>
      </c>
      <c r="B54" s="14" t="s">
        <v>125</v>
      </c>
      <c r="C54" s="9" t="s">
        <v>519</v>
      </c>
      <c r="D54" s="13" t="s">
        <v>539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120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540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112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541</v>
      </c>
      <c r="AZ54" s="2">
        <v>0</v>
      </c>
      <c r="BA54" s="2">
        <v>0</v>
      </c>
      <c r="BB54" s="2">
        <v>0</v>
      </c>
      <c r="BC54" s="1" t="s">
        <v>100</v>
      </c>
      <c r="BD54" s="56">
        <v>43.944888888888968</v>
      </c>
    </row>
    <row r="55" spans="1:56" ht="27.75" hidden="1" customHeight="1" x14ac:dyDescent="0.45">
      <c r="A55" s="3">
        <v>0</v>
      </c>
      <c r="B55" s="14" t="s">
        <v>125</v>
      </c>
      <c r="C55" s="9" t="s">
        <v>519</v>
      </c>
      <c r="D55" s="13" t="s">
        <v>542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540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541</v>
      </c>
      <c r="AZ55" s="2">
        <v>0</v>
      </c>
      <c r="BA55" s="2">
        <v>0</v>
      </c>
      <c r="BB55" s="2">
        <v>0</v>
      </c>
      <c r="BC55" s="1" t="s">
        <v>100</v>
      </c>
      <c r="BD55" s="56">
        <v>519.06311111111143</v>
      </c>
    </row>
    <row r="56" spans="1:56" ht="27.75" hidden="1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540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543</v>
      </c>
      <c r="BD56" s="56">
        <v>0</v>
      </c>
    </row>
    <row r="57" spans="1:56" ht="27.75" hidden="1" customHeight="1" x14ac:dyDescent="0.45">
      <c r="A57" s="3">
        <v>45905</v>
      </c>
      <c r="B57" s="14" t="s">
        <v>268</v>
      </c>
      <c r="C57" s="9" t="s">
        <v>135</v>
      </c>
      <c r="D57" s="13" t="s">
        <v>264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hidden="1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hidden="1" customHeight="1" x14ac:dyDescent="0.45">
      <c r="A59" s="3">
        <v>45962</v>
      </c>
      <c r="B59" s="14" t="s">
        <v>513</v>
      </c>
      <c r="C59" s="9" t="s">
        <v>497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134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hidden="1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134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hidden="1" customHeight="1" x14ac:dyDescent="0.45">
      <c r="A61" s="3">
        <v>45951</v>
      </c>
      <c r="B61" s="14" t="s">
        <v>431</v>
      </c>
      <c r="C61" s="9" t="s">
        <v>135</v>
      </c>
      <c r="D61" s="13" t="s">
        <v>127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495</v>
      </c>
      <c r="AG61" s="1" t="s">
        <v>112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399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hidden="1" customHeight="1" x14ac:dyDescent="0.45">
      <c r="A62" s="3">
        <v>45951</v>
      </c>
      <c r="B62" s="14" t="s">
        <v>430</v>
      </c>
      <c r="C62" s="9" t="s">
        <v>135</v>
      </c>
      <c r="D62" s="13" t="s">
        <v>240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514</v>
      </c>
      <c r="AG62" s="1" t="s">
        <v>112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45919</v>
      </c>
      <c r="B63" s="14" t="s">
        <v>300</v>
      </c>
      <c r="C63" s="9" t="s">
        <v>135</v>
      </c>
      <c r="D63" s="13" t="s">
        <v>240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317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hidden="1" customHeight="1" x14ac:dyDescent="0.45">
      <c r="A64" s="3">
        <v>45916</v>
      </c>
      <c r="B64" s="14" t="s">
        <v>294</v>
      </c>
      <c r="C64" s="9" t="s">
        <v>228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hidden="1" customHeight="1" x14ac:dyDescent="0.45">
      <c r="A65" s="3">
        <v>45916</v>
      </c>
      <c r="B65" s="14" t="s">
        <v>294</v>
      </c>
      <c r="C65" s="9" t="s">
        <v>228</v>
      </c>
      <c r="D65" s="13" t="s">
        <v>280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hidden="1" customHeight="1" x14ac:dyDescent="0.45">
      <c r="A66" s="3">
        <v>45916</v>
      </c>
      <c r="B66" s="14" t="s">
        <v>294</v>
      </c>
      <c r="C66" s="9" t="s">
        <v>228</v>
      </c>
      <c r="D66" s="13" t="s">
        <v>284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hidden="1" customHeight="1" x14ac:dyDescent="0.45">
      <c r="A67" s="3">
        <v>45916</v>
      </c>
      <c r="B67" s="14" t="s">
        <v>294</v>
      </c>
      <c r="C67" s="9" t="s">
        <v>228</v>
      </c>
      <c r="D67" s="13" t="s">
        <v>280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hidden="1" customHeight="1" x14ac:dyDescent="0.45">
      <c r="A68" s="3">
        <v>45916</v>
      </c>
      <c r="B68" s="14" t="s">
        <v>294</v>
      </c>
      <c r="C68" s="9" t="s">
        <v>228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hidden="1" customHeight="1" x14ac:dyDescent="0.45">
      <c r="A69" s="3">
        <v>45916</v>
      </c>
      <c r="B69" s="14" t="s">
        <v>294</v>
      </c>
      <c r="C69" s="9" t="s">
        <v>228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hidden="1" customHeight="1" x14ac:dyDescent="0.45">
      <c r="A70" s="3">
        <v>45916</v>
      </c>
      <c r="B70" s="14" t="s">
        <v>294</v>
      </c>
      <c r="C70" s="9" t="s">
        <v>228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hidden="1" customHeight="1" x14ac:dyDescent="0.45">
      <c r="A71" s="3">
        <v>45916</v>
      </c>
      <c r="B71" s="14" t="s">
        <v>294</v>
      </c>
      <c r="C71" s="9" t="s">
        <v>228</v>
      </c>
      <c r="D71" s="13" t="s">
        <v>281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hidden="1" customHeight="1" x14ac:dyDescent="0.45">
      <c r="A72" s="3">
        <v>45923</v>
      </c>
      <c r="B72" s="14" t="s">
        <v>309</v>
      </c>
      <c r="C72" s="9" t="s">
        <v>79</v>
      </c>
      <c r="D72" s="13" t="s">
        <v>310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hidden="1" customHeight="1" x14ac:dyDescent="0.45">
      <c r="A73" s="3">
        <v>45916</v>
      </c>
      <c r="B73" s="14" t="s">
        <v>294</v>
      </c>
      <c r="C73" s="9" t="s">
        <v>228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hidden="1" customHeight="1" x14ac:dyDescent="0.45">
      <c r="A74" s="3">
        <v>45916</v>
      </c>
      <c r="B74" s="14" t="s">
        <v>294</v>
      </c>
      <c r="C74" s="9" t="s">
        <v>228</v>
      </c>
      <c r="D74" s="13" t="s">
        <v>284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hidden="1" customHeight="1" x14ac:dyDescent="0.45">
      <c r="A75" s="3">
        <v>45941</v>
      </c>
      <c r="B75" s="14" t="s">
        <v>496</v>
      </c>
      <c r="C75" s="9" t="s">
        <v>104</v>
      </c>
      <c r="D75" s="13" t="s">
        <v>353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hidden="1" customHeight="1" x14ac:dyDescent="0.45">
      <c r="A76" s="3">
        <v>45896</v>
      </c>
      <c r="B76" s="14" t="s">
        <v>255</v>
      </c>
      <c r="C76" s="9" t="s">
        <v>79</v>
      </c>
      <c r="D76" s="13" t="s">
        <v>256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hidden="1" customHeight="1" x14ac:dyDescent="0.45">
      <c r="A77" s="3">
        <v>45958</v>
      </c>
      <c r="B77" s="14" t="s">
        <v>480</v>
      </c>
      <c r="C77" s="9" t="s">
        <v>79</v>
      </c>
      <c r="D77" s="13" t="s">
        <v>481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hidden="1" customHeight="1" x14ac:dyDescent="0.45">
      <c r="A78" s="3">
        <v>45916</v>
      </c>
      <c r="B78" s="14" t="s">
        <v>294</v>
      </c>
      <c r="C78" s="9" t="s">
        <v>228</v>
      </c>
      <c r="D78" s="13" t="s">
        <v>280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hidden="1" customHeight="1" x14ac:dyDescent="0.45">
      <c r="A79" s="3">
        <v>45916</v>
      </c>
      <c r="B79" s="14" t="s">
        <v>294</v>
      </c>
      <c r="C79" s="9" t="s">
        <v>228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hidden="1" customHeight="1" x14ac:dyDescent="0.45">
      <c r="A80" s="3">
        <v>45948</v>
      </c>
      <c r="B80" s="14" t="s">
        <v>393</v>
      </c>
      <c r="C80" s="9" t="s">
        <v>104</v>
      </c>
      <c r="D80" s="13" t="s">
        <v>394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hidden="1" customHeight="1" x14ac:dyDescent="0.45">
      <c r="A81" s="3">
        <v>45958</v>
      </c>
      <c r="B81" s="14" t="s">
        <v>482</v>
      </c>
      <c r="C81" s="9" t="s">
        <v>79</v>
      </c>
      <c r="D81" s="13" t="s">
        <v>483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hidden="1" customHeight="1" x14ac:dyDescent="0.45">
      <c r="A82" s="3">
        <v>45916</v>
      </c>
      <c r="B82" s="14" t="s">
        <v>294</v>
      </c>
      <c r="C82" s="9" t="s">
        <v>228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hidden="1" customHeight="1" x14ac:dyDescent="0.45">
      <c r="A83" s="3">
        <v>45916</v>
      </c>
      <c r="B83" s="14" t="s">
        <v>294</v>
      </c>
      <c r="C83" s="9" t="s">
        <v>228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hidden="1" customHeight="1" x14ac:dyDescent="0.45">
      <c r="A84" s="3">
        <v>45916</v>
      </c>
      <c r="B84" s="14" t="s">
        <v>294</v>
      </c>
      <c r="C84" s="9" t="s">
        <v>228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hidden="1" customHeight="1" x14ac:dyDescent="0.45">
      <c r="A85" s="3">
        <v>45964</v>
      </c>
      <c r="B85" s="14" t="s">
        <v>515</v>
      </c>
      <c r="C85" s="9" t="s">
        <v>226</v>
      </c>
      <c r="D85" s="13" t="s">
        <v>516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hidden="1" customHeight="1" x14ac:dyDescent="0.45">
      <c r="A86" s="3">
        <v>45964</v>
      </c>
      <c r="B86" s="14" t="s">
        <v>515</v>
      </c>
      <c r="C86" s="9" t="s">
        <v>226</v>
      </c>
      <c r="D86" s="13" t="s">
        <v>517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114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hidden="1" customHeight="1" x14ac:dyDescent="0.45">
      <c r="A87" s="3">
        <v>45964</v>
      </c>
      <c r="B87" s="14" t="s">
        <v>515</v>
      </c>
      <c r="C87" s="9" t="s">
        <v>226</v>
      </c>
      <c r="D87" s="13" t="s">
        <v>518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hidden="1" customHeight="1" x14ac:dyDescent="0.45">
      <c r="A88" s="3">
        <v>45916</v>
      </c>
      <c r="B88" s="14" t="s">
        <v>294</v>
      </c>
      <c r="C88" s="9" t="s">
        <v>228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hidden="1" customHeight="1" x14ac:dyDescent="0.45">
      <c r="A89" s="3">
        <v>45916</v>
      </c>
      <c r="B89" s="14" t="s">
        <v>294</v>
      </c>
      <c r="C89" s="9" t="s">
        <v>228</v>
      </c>
      <c r="D89" s="13" t="s">
        <v>280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hidden="1" customHeight="1" x14ac:dyDescent="0.45">
      <c r="A90" s="3">
        <v>45916</v>
      </c>
      <c r="B90" s="14" t="s">
        <v>294</v>
      </c>
      <c r="C90" s="9" t="s">
        <v>228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291.84882222222222</v>
      </c>
    </row>
    <row r="91" spans="1:56" ht="27.75" hidden="1" customHeight="1" x14ac:dyDescent="0.45">
      <c r="A91" s="3">
        <v>45933</v>
      </c>
      <c r="B91" s="14" t="s">
        <v>337</v>
      </c>
      <c r="C91" s="9" t="s">
        <v>104</v>
      </c>
      <c r="D91" s="13" t="s">
        <v>325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hidden="1" customHeight="1" x14ac:dyDescent="0.45">
      <c r="A92" s="3">
        <v>45896</v>
      </c>
      <c r="B92" s="14" t="s">
        <v>254</v>
      </c>
      <c r="C92" s="9" t="s">
        <v>79</v>
      </c>
      <c r="D92" s="13" t="s">
        <v>241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hidden="1" customHeight="1" x14ac:dyDescent="0.45">
      <c r="A93" s="3">
        <v>45916</v>
      </c>
      <c r="B93" s="14" t="s">
        <v>294</v>
      </c>
      <c r="C93" s="9" t="s">
        <v>228</v>
      </c>
      <c r="D93" s="13" t="s">
        <v>280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hidden="1" customHeight="1" x14ac:dyDescent="0.45">
      <c r="A94" s="3">
        <v>45909</v>
      </c>
      <c r="B94" s="14" t="s">
        <v>273</v>
      </c>
      <c r="C94" s="9" t="s">
        <v>79</v>
      </c>
      <c r="D94" s="13" t="s">
        <v>270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hidden="1" customHeight="1" x14ac:dyDescent="0.45">
      <c r="A95" s="3">
        <v>45916</v>
      </c>
      <c r="B95" s="14" t="s">
        <v>294</v>
      </c>
      <c r="C95" s="9" t="s">
        <v>228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hidden="1" customHeight="1" x14ac:dyDescent="0.45">
      <c r="A96" s="3">
        <v>45916</v>
      </c>
      <c r="B96" s="14" t="s">
        <v>294</v>
      </c>
      <c r="C96" s="9" t="s">
        <v>228</v>
      </c>
      <c r="D96" s="13" t="s">
        <v>281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hidden="1" customHeight="1" x14ac:dyDescent="0.45">
      <c r="A97" s="3">
        <v>45916</v>
      </c>
      <c r="B97" s="14" t="s">
        <v>294</v>
      </c>
      <c r="C97" s="9" t="s">
        <v>228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hidden="1" customHeight="1" x14ac:dyDescent="0.45">
      <c r="A98" s="3">
        <v>45933</v>
      </c>
      <c r="B98" s="14" t="s">
        <v>335</v>
      </c>
      <c r="C98" s="9" t="s">
        <v>104</v>
      </c>
      <c r="D98" s="13" t="s">
        <v>323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hidden="1" customHeight="1" x14ac:dyDescent="0.45">
      <c r="A99" s="3">
        <v>45933</v>
      </c>
      <c r="B99" s="14" t="s">
        <v>338</v>
      </c>
      <c r="C99" s="9" t="s">
        <v>104</v>
      </c>
      <c r="D99" s="13" t="s">
        <v>326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hidden="1" customHeight="1" x14ac:dyDescent="0.45">
      <c r="A100" s="3">
        <v>45891</v>
      </c>
      <c r="B100" s="14" t="s">
        <v>250</v>
      </c>
      <c r="C100" s="9" t="s">
        <v>79</v>
      </c>
      <c r="D100" s="13" t="s">
        <v>251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hidden="1" customHeight="1" x14ac:dyDescent="0.45">
      <c r="A101" s="3">
        <v>45916</v>
      </c>
      <c r="B101" s="14" t="s">
        <v>294</v>
      </c>
      <c r="C101" s="9" t="s">
        <v>228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hidden="1" customHeight="1" x14ac:dyDescent="0.45">
      <c r="A102" s="3">
        <v>45916</v>
      </c>
      <c r="B102" s="14" t="s">
        <v>294</v>
      </c>
      <c r="C102" s="9" t="s">
        <v>228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hidden="1" customHeight="1" x14ac:dyDescent="0.45">
      <c r="A103" s="3">
        <v>45916</v>
      </c>
      <c r="B103" s="14" t="s">
        <v>294</v>
      </c>
      <c r="C103" s="9" t="s">
        <v>228</v>
      </c>
      <c r="D103" s="13" t="s">
        <v>284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hidden="1" customHeight="1" x14ac:dyDescent="0.45">
      <c r="A104" s="3">
        <v>45916</v>
      </c>
      <c r="B104" s="14" t="s">
        <v>294</v>
      </c>
      <c r="C104" s="9" t="s">
        <v>228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hidden="1" customHeight="1" x14ac:dyDescent="0.45">
      <c r="A105" s="3">
        <v>45891</v>
      </c>
      <c r="B105" s="14" t="s">
        <v>252</v>
      </c>
      <c r="C105" s="9" t="s">
        <v>79</v>
      </c>
      <c r="D105" s="13" t="s">
        <v>253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hidden="1" customHeight="1" x14ac:dyDescent="0.45">
      <c r="A106" s="3">
        <v>45951</v>
      </c>
      <c r="B106" s="14" t="s">
        <v>430</v>
      </c>
      <c r="C106" s="9" t="s">
        <v>135</v>
      </c>
      <c r="D106" s="13" t="s">
        <v>141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495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398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hidden="1" customHeight="1" x14ac:dyDescent="0.45">
      <c r="A107" s="3">
        <v>45951</v>
      </c>
      <c r="B107" s="14" t="s">
        <v>428</v>
      </c>
      <c r="C107" s="9" t="s">
        <v>135</v>
      </c>
      <c r="D107" s="13" t="s">
        <v>246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hidden="1" customHeight="1" x14ac:dyDescent="0.45">
      <c r="A108" s="3">
        <v>45892</v>
      </c>
      <c r="B108" s="14" t="s">
        <v>248</v>
      </c>
      <c r="C108" s="9" t="s">
        <v>79</v>
      </c>
      <c r="D108" s="13" t="s">
        <v>202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hidden="1" customHeight="1" x14ac:dyDescent="0.45">
      <c r="A109" s="3">
        <v>45951</v>
      </c>
      <c r="B109" s="14" t="s">
        <v>428</v>
      </c>
      <c r="C109" s="9" t="s">
        <v>135</v>
      </c>
      <c r="D109" s="13" t="s">
        <v>266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397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hidden="1" customHeight="1" x14ac:dyDescent="0.45">
      <c r="A110" s="3">
        <v>45958</v>
      </c>
      <c r="B110" s="14" t="s">
        <v>484</v>
      </c>
      <c r="C110" s="9" t="s">
        <v>79</v>
      </c>
      <c r="D110" s="13" t="s">
        <v>485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243.82306666666665</v>
      </c>
    </row>
    <row r="111" spans="1:56" ht="27.75" hidden="1" customHeight="1" x14ac:dyDescent="0.45">
      <c r="A111" s="3">
        <v>45958</v>
      </c>
      <c r="B111" s="14" t="s">
        <v>470</v>
      </c>
      <c r="C111" s="9" t="s">
        <v>104</v>
      </c>
      <c r="D111" s="13" t="s">
        <v>471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7.75" hidden="1" customHeight="1" x14ac:dyDescent="0.45">
      <c r="A112" s="3">
        <v>45891</v>
      </c>
      <c r="B112" s="14" t="s">
        <v>250</v>
      </c>
      <c r="C112" s="9" t="s">
        <v>79</v>
      </c>
      <c r="D112" s="13" t="s">
        <v>251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hidden="1" customHeight="1" x14ac:dyDescent="0.45">
      <c r="A113" s="3" t="s">
        <v>131</v>
      </c>
      <c r="B113" s="14" t="s">
        <v>131</v>
      </c>
      <c r="C113" s="9" t="s">
        <v>135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>
        <v>45991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7916.333333333333</v>
      </c>
    </row>
    <row r="114" spans="1:56" ht="27.75" hidden="1" customHeight="1" x14ac:dyDescent="0.45">
      <c r="A114" s="3">
        <v>45933</v>
      </c>
      <c r="B114" s="14" t="s">
        <v>336</v>
      </c>
      <c r="C114" s="9" t="s">
        <v>79</v>
      </c>
      <c r="D114" s="13" t="s">
        <v>324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hidden="1" customHeight="1" x14ac:dyDescent="0.45">
      <c r="A115" s="3" t="s">
        <v>131</v>
      </c>
      <c r="B115" s="14" t="s">
        <v>131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1667.7075555555555</v>
      </c>
    </row>
    <row r="116" spans="1:56" ht="27.75" hidden="1" customHeight="1" x14ac:dyDescent="0.45">
      <c r="A116" s="3" t="s">
        <v>131</v>
      </c>
      <c r="B116" s="14" t="s">
        <v>131</v>
      </c>
      <c r="C116" s="9" t="s">
        <v>95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1625.4871111111113</v>
      </c>
    </row>
    <row r="117" spans="1:56" ht="27.75" hidden="1" customHeight="1" x14ac:dyDescent="0.45">
      <c r="A117" s="3" t="s">
        <v>131</v>
      </c>
      <c r="B117" s="14" t="s">
        <v>131</v>
      </c>
      <c r="C117" s="9" t="s">
        <v>228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25432.540222222222</v>
      </c>
    </row>
    <row r="118" spans="1:56" ht="27.75" hidden="1" customHeight="1" x14ac:dyDescent="0.45">
      <c r="A118" s="3">
        <v>45933</v>
      </c>
      <c r="B118" s="14" t="s">
        <v>334</v>
      </c>
      <c r="C118" s="9" t="s">
        <v>104</v>
      </c>
      <c r="D118" s="13" t="s">
        <v>201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hidden="1" customHeight="1" x14ac:dyDescent="0.45">
      <c r="A119" s="3">
        <v>45919</v>
      </c>
      <c r="B119" s="14" t="s">
        <v>301</v>
      </c>
      <c r="C119" s="9" t="s">
        <v>135</v>
      </c>
      <c r="D119" s="13" t="s">
        <v>206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296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hidden="1" customHeight="1" x14ac:dyDescent="0.45">
      <c r="A120" s="3">
        <v>45923</v>
      </c>
      <c r="B120" s="14" t="s">
        <v>309</v>
      </c>
      <c r="C120" s="9" t="s">
        <v>79</v>
      </c>
      <c r="D120" s="13" t="s">
        <v>310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hidden="1" customHeight="1" x14ac:dyDescent="0.45">
      <c r="A121" s="3">
        <v>45877</v>
      </c>
      <c r="B121" s="14" t="s">
        <v>244</v>
      </c>
      <c r="C121" s="9" t="s">
        <v>79</v>
      </c>
      <c r="D121" s="13" t="s">
        <v>245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45796</v>
      </c>
      <c r="B122" s="14" t="s">
        <v>220</v>
      </c>
      <c r="C122" s="9" t="s">
        <v>135</v>
      </c>
      <c r="D122" s="13" t="s">
        <v>219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45674</v>
      </c>
      <c r="B123" s="14" t="s">
        <v>208</v>
      </c>
      <c r="C123" s="9" t="s">
        <v>135</v>
      </c>
      <c r="D123" s="13" t="s">
        <v>207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214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45611</v>
      </c>
      <c r="B124" s="14" t="s">
        <v>182</v>
      </c>
      <c r="C124" s="9" t="s">
        <v>135</v>
      </c>
      <c r="D124" s="13" t="s">
        <v>181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45523</v>
      </c>
      <c r="B125" s="14" t="s">
        <v>172</v>
      </c>
      <c r="C125" s="9" t="s">
        <v>135</v>
      </c>
      <c r="D125" s="13" t="s">
        <v>171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45911</v>
      </c>
      <c r="B126" s="14" t="s">
        <v>274</v>
      </c>
      <c r="C126" s="9" t="s">
        <v>104</v>
      </c>
      <c r="D126" s="13" t="s">
        <v>275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128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45908</v>
      </c>
      <c r="B127" s="14" t="s">
        <v>272</v>
      </c>
      <c r="C127" s="9" t="s">
        <v>221</v>
      </c>
      <c r="D127" s="13" t="s">
        <v>222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128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45908</v>
      </c>
      <c r="B128" s="14" t="s">
        <v>272</v>
      </c>
      <c r="C128" s="9" t="s">
        <v>221</v>
      </c>
      <c r="D128" s="13" t="s">
        <v>247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45799</v>
      </c>
      <c r="B129" s="14" t="s">
        <v>224</v>
      </c>
      <c r="C129" s="9" t="s">
        <v>221</v>
      </c>
      <c r="D129" s="13" t="s">
        <v>222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196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45799</v>
      </c>
      <c r="B130" s="14" t="s">
        <v>224</v>
      </c>
      <c r="C130" s="9" t="s">
        <v>221</v>
      </c>
      <c r="D130" s="13" t="s">
        <v>247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45541</v>
      </c>
      <c r="B131" s="14" t="s">
        <v>174</v>
      </c>
      <c r="C131" s="9" t="s">
        <v>104</v>
      </c>
      <c r="D131" s="13" t="s">
        <v>175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128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hidden="1" customHeight="1" x14ac:dyDescent="0.45">
      <c r="A133" s="3">
        <v>45916</v>
      </c>
      <c r="B133" s="14" t="s">
        <v>295</v>
      </c>
      <c r="C133" s="9" t="s">
        <v>228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229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230</v>
      </c>
      <c r="BD133" s="56">
        <v>0</v>
      </c>
    </row>
    <row r="134" spans="1:56" ht="27.75" hidden="1" customHeight="1" x14ac:dyDescent="0.45">
      <c r="A134" s="3">
        <v>45916</v>
      </c>
      <c r="B134" s="14" t="s">
        <v>295</v>
      </c>
      <c r="C134" s="9" t="s">
        <v>228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229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0</v>
      </c>
    </row>
    <row r="135" spans="1:56" ht="27.75" hidden="1" customHeight="1" x14ac:dyDescent="0.45">
      <c r="A135" s="3">
        <v>45916</v>
      </c>
      <c r="B135" s="14" t="s">
        <v>295</v>
      </c>
      <c r="C135" s="9" t="s">
        <v>228</v>
      </c>
      <c r="D135" s="13" t="s">
        <v>288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229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0</v>
      </c>
    </row>
    <row r="136" spans="1:56" ht="27.75" hidden="1" customHeight="1" x14ac:dyDescent="0.45">
      <c r="A136" s="3">
        <v>45916</v>
      </c>
      <c r="B136" s="14" t="s">
        <v>295</v>
      </c>
      <c r="C136" s="9" t="s">
        <v>228</v>
      </c>
      <c r="D136" s="13" t="s">
        <v>285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229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568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hidden="1" customHeight="1" x14ac:dyDescent="0.45">
      <c r="A137" s="3">
        <v>45916</v>
      </c>
      <c r="B137" s="14" t="s">
        <v>295</v>
      </c>
      <c r="C137" s="9" t="s">
        <v>228</v>
      </c>
      <c r="D137" s="13" t="s">
        <v>286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229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hidden="1" customHeight="1" x14ac:dyDescent="0.45">
      <c r="A138" s="3">
        <v>45916</v>
      </c>
      <c r="B138" s="14" t="s">
        <v>295</v>
      </c>
      <c r="C138" s="9" t="s">
        <v>228</v>
      </c>
      <c r="D138" s="13" t="s">
        <v>282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229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hidden="1" customHeight="1" x14ac:dyDescent="0.45">
      <c r="A139" s="3">
        <v>45916</v>
      </c>
      <c r="B139" s="14" t="s">
        <v>295</v>
      </c>
      <c r="C139" s="9" t="s">
        <v>228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229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hidden="1" customHeight="1" x14ac:dyDescent="0.45">
      <c r="A140" s="3">
        <v>45916</v>
      </c>
      <c r="B140" s="14" t="s">
        <v>295</v>
      </c>
      <c r="C140" s="9" t="s">
        <v>228</v>
      </c>
      <c r="D140" s="13" t="s">
        <v>292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229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hidden="1" customHeight="1" x14ac:dyDescent="0.45">
      <c r="A141" s="3">
        <v>45916</v>
      </c>
      <c r="B141" s="14" t="s">
        <v>295</v>
      </c>
      <c r="C141" s="9" t="s">
        <v>228</v>
      </c>
      <c r="D141" s="13" t="s">
        <v>288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hidden="1" customHeight="1" x14ac:dyDescent="0.45">
      <c r="A142" s="3">
        <v>45916</v>
      </c>
      <c r="B142" s="14" t="s">
        <v>295</v>
      </c>
      <c r="C142" s="9" t="s">
        <v>228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229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hidden="1" customHeight="1" x14ac:dyDescent="0.45">
      <c r="A143" s="3">
        <v>45916</v>
      </c>
      <c r="B143" s="14" t="s">
        <v>295</v>
      </c>
      <c r="C143" s="9" t="s">
        <v>228</v>
      </c>
      <c r="D143" s="13" t="s">
        <v>288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hidden="1" customHeight="1" x14ac:dyDescent="0.45">
      <c r="A144" s="3">
        <v>45916</v>
      </c>
      <c r="B144" s="14" t="s">
        <v>295</v>
      </c>
      <c r="C144" s="9" t="s">
        <v>228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hidden="1" customHeight="1" x14ac:dyDescent="0.45">
      <c r="A145" s="3">
        <v>45916</v>
      </c>
      <c r="B145" s="14" t="s">
        <v>295</v>
      </c>
      <c r="C145" s="9" t="s">
        <v>228</v>
      </c>
      <c r="D145" s="13" t="s">
        <v>290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hidden="1" customHeight="1" x14ac:dyDescent="0.45">
      <c r="A146" s="3">
        <v>45916</v>
      </c>
      <c r="B146" s="14" t="s">
        <v>295</v>
      </c>
      <c r="C146" s="9" t="s">
        <v>228</v>
      </c>
      <c r="D146" s="13" t="s">
        <v>288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hidden="1" customHeight="1" x14ac:dyDescent="0.45">
      <c r="A147" s="3">
        <v>45916</v>
      </c>
      <c r="B147" s="14" t="s">
        <v>295</v>
      </c>
      <c r="C147" s="9" t="s">
        <v>228</v>
      </c>
      <c r="D147" s="13" t="s">
        <v>285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229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hidden="1" customHeight="1" x14ac:dyDescent="0.45">
      <c r="A148" s="3">
        <v>45916</v>
      </c>
      <c r="B148" s="14" t="s">
        <v>295</v>
      </c>
      <c r="C148" s="9" t="s">
        <v>228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229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568</v>
      </c>
      <c r="AZ148" s="2">
        <v>0</v>
      </c>
      <c r="BA148" s="2">
        <v>0</v>
      </c>
      <c r="BB148" s="2">
        <v>0</v>
      </c>
      <c r="BC148" s="1" t="s">
        <v>230</v>
      </c>
      <c r="BD148" s="56">
        <v>1047.1575500000004</v>
      </c>
    </row>
    <row r="149" spans="1:56" ht="27.75" hidden="1" customHeight="1" x14ac:dyDescent="0.45">
      <c r="A149" s="3">
        <v>45916</v>
      </c>
      <c r="B149" s="14" t="s">
        <v>295</v>
      </c>
      <c r="C149" s="9" t="s">
        <v>228</v>
      </c>
      <c r="D149" s="13" t="s">
        <v>287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hidden="1" customHeight="1" x14ac:dyDescent="0.45">
      <c r="A150" s="3">
        <v>45916</v>
      </c>
      <c r="B150" s="14" t="s">
        <v>295</v>
      </c>
      <c r="C150" s="9" t="s">
        <v>228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hidden="1" customHeight="1" x14ac:dyDescent="0.45">
      <c r="A151" s="3">
        <v>45916</v>
      </c>
      <c r="B151" s="14" t="s">
        <v>295</v>
      </c>
      <c r="C151" s="9" t="s">
        <v>228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229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hidden="1" customHeight="1" x14ac:dyDescent="0.45">
      <c r="A152" s="3">
        <v>45916</v>
      </c>
      <c r="B152" s="14" t="s">
        <v>295</v>
      </c>
      <c r="C152" s="9" t="s">
        <v>228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229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847.40467777777781</v>
      </c>
    </row>
    <row r="153" spans="1:56" ht="27.75" hidden="1" customHeight="1" x14ac:dyDescent="0.45">
      <c r="A153" s="3">
        <v>45916</v>
      </c>
      <c r="B153" s="14" t="s">
        <v>295</v>
      </c>
      <c r="C153" s="9" t="s">
        <v>228</v>
      </c>
      <c r="D153" s="13" t="s">
        <v>288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hidden="1" customHeight="1" x14ac:dyDescent="0.45">
      <c r="A154" s="3">
        <v>45916</v>
      </c>
      <c r="B154" s="14" t="s">
        <v>295</v>
      </c>
      <c r="C154" s="9" t="s">
        <v>228</v>
      </c>
      <c r="D154" s="13" t="s">
        <v>293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445.71285000000012</v>
      </c>
    </row>
    <row r="155" spans="1:56" ht="27.75" hidden="1" customHeight="1" x14ac:dyDescent="0.45">
      <c r="A155" s="3">
        <v>45916</v>
      </c>
      <c r="B155" s="14" t="s">
        <v>295</v>
      </c>
      <c r="C155" s="9" t="s">
        <v>228</v>
      </c>
      <c r="D155" s="13" t="s">
        <v>379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229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304.29531611111116</v>
      </c>
    </row>
    <row r="156" spans="1:56" ht="27.75" hidden="1" customHeight="1" x14ac:dyDescent="0.45">
      <c r="A156" s="3">
        <v>45916</v>
      </c>
      <c r="B156" s="14" t="s">
        <v>295</v>
      </c>
      <c r="C156" s="9" t="s">
        <v>228</v>
      </c>
      <c r="D156" s="13" t="s">
        <v>311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hidden="1" customHeight="1" x14ac:dyDescent="0.45">
      <c r="A157" s="3">
        <v>45916</v>
      </c>
      <c r="B157" s="14" t="s">
        <v>295</v>
      </c>
      <c r="C157" s="9" t="s">
        <v>228</v>
      </c>
      <c r="D157" s="13" t="s">
        <v>311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229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hidden="1" customHeight="1" x14ac:dyDescent="0.45">
      <c r="A158" s="3">
        <v>45916</v>
      </c>
      <c r="B158" s="14" t="s">
        <v>295</v>
      </c>
      <c r="C158" s="9" t="s">
        <v>228</v>
      </c>
      <c r="D158" s="13" t="s">
        <v>381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hidden="1" customHeight="1" x14ac:dyDescent="0.45">
      <c r="A159" s="3">
        <v>45916</v>
      </c>
      <c r="B159" s="14" t="s">
        <v>295</v>
      </c>
      <c r="C159" s="9" t="s">
        <v>228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423.7023388888889</v>
      </c>
    </row>
    <row r="160" spans="1:56" ht="27.75" hidden="1" customHeight="1" x14ac:dyDescent="0.45">
      <c r="A160" s="3">
        <v>45916</v>
      </c>
      <c r="B160" s="14" t="s">
        <v>295</v>
      </c>
      <c r="C160" s="9" t="s">
        <v>228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229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222.85642500000006</v>
      </c>
    </row>
    <row r="161" spans="1:56" ht="27.75" hidden="1" customHeight="1" x14ac:dyDescent="0.45">
      <c r="A161" s="3">
        <v>45916</v>
      </c>
      <c r="B161" s="14" t="s">
        <v>295</v>
      </c>
      <c r="C161" s="9" t="s">
        <v>228</v>
      </c>
      <c r="D161" s="13" t="s">
        <v>283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hidden="1" customHeight="1" x14ac:dyDescent="0.45">
      <c r="A162" s="3">
        <v>45916</v>
      </c>
      <c r="B162" s="14" t="s">
        <v>295</v>
      </c>
      <c r="C162" s="9" t="s">
        <v>228</v>
      </c>
      <c r="D162" s="13" t="s">
        <v>290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423.7023388888889</v>
      </c>
    </row>
    <row r="163" spans="1:56" ht="27.75" hidden="1" customHeight="1" x14ac:dyDescent="0.45">
      <c r="A163" s="3">
        <v>45916</v>
      </c>
      <c r="B163" s="14" t="s">
        <v>295</v>
      </c>
      <c r="C163" s="9" t="s">
        <v>228</v>
      </c>
      <c r="D163" s="13" t="s">
        <v>288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hidden="1" customHeight="1" x14ac:dyDescent="0.45">
      <c r="A164" s="3">
        <v>45916</v>
      </c>
      <c r="B164" s="14" t="s">
        <v>295</v>
      </c>
      <c r="C164" s="9" t="s">
        <v>228</v>
      </c>
      <c r="D164" s="13" t="s">
        <v>289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229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hidden="1" customHeight="1" x14ac:dyDescent="0.45">
      <c r="A165" s="3">
        <v>45916</v>
      </c>
      <c r="B165" s="14" t="s">
        <v>295</v>
      </c>
      <c r="C165" s="9" t="s">
        <v>228</v>
      </c>
      <c r="D165" s="13" t="s">
        <v>285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7.75" hidden="1" customHeight="1" x14ac:dyDescent="0.45">
      <c r="A166" s="3">
        <v>45916</v>
      </c>
      <c r="B166" s="14" t="s">
        <v>295</v>
      </c>
      <c r="C166" s="9" t="s">
        <v>228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7.75" hidden="1" customHeight="1" x14ac:dyDescent="0.45">
      <c r="A167" s="3">
        <v>45916</v>
      </c>
      <c r="B167" s="14" t="s">
        <v>295</v>
      </c>
      <c r="C167" s="9" t="s">
        <v>228</v>
      </c>
      <c r="D167" s="13" t="s">
        <v>293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445.71285000000012</v>
      </c>
    </row>
    <row r="168" spans="1:56" ht="27.75" hidden="1" customHeight="1" x14ac:dyDescent="0.45">
      <c r="A168" s="3">
        <v>45916</v>
      </c>
      <c r="B168" s="14" t="s">
        <v>295</v>
      </c>
      <c r="C168" s="9" t="s">
        <v>228</v>
      </c>
      <c r="D168" s="13" t="s">
        <v>288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423.7023388888889</v>
      </c>
    </row>
    <row r="169" spans="1:56" ht="27.75" hidden="1" customHeight="1" x14ac:dyDescent="0.45">
      <c r="A169" s="3">
        <v>45916</v>
      </c>
      <c r="B169" s="14" t="s">
        <v>295</v>
      </c>
      <c r="C169" s="9" t="s">
        <v>228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229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217.3537972222222</v>
      </c>
    </row>
    <row r="170" spans="1:56" ht="27.75" hidden="1" customHeight="1" x14ac:dyDescent="0.45">
      <c r="A170" s="3">
        <v>45916</v>
      </c>
      <c r="B170" s="14" t="s">
        <v>295</v>
      </c>
      <c r="C170" s="9" t="s">
        <v>228</v>
      </c>
      <c r="D170" s="13" t="s">
        <v>285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229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891.42570000000023</v>
      </c>
    </row>
    <row r="171" spans="1:56" ht="27.75" hidden="1" customHeight="1" x14ac:dyDescent="0.45">
      <c r="A171" s="3">
        <v>45916</v>
      </c>
      <c r="B171" s="14" t="s">
        <v>295</v>
      </c>
      <c r="C171" s="9" t="s">
        <v>228</v>
      </c>
      <c r="D171" s="13" t="s">
        <v>286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445.71285000000012</v>
      </c>
    </row>
    <row r="172" spans="1:56" ht="27.75" hidden="1" customHeight="1" x14ac:dyDescent="0.45">
      <c r="A172" s="3">
        <v>45916</v>
      </c>
      <c r="B172" s="14" t="s">
        <v>295</v>
      </c>
      <c r="C172" s="9" t="s">
        <v>228</v>
      </c>
      <c r="D172" s="13" t="s">
        <v>282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229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0</v>
      </c>
    </row>
    <row r="173" spans="1:56" ht="27.75" hidden="1" customHeight="1" x14ac:dyDescent="0.45">
      <c r="A173" s="3">
        <v>45916</v>
      </c>
      <c r="B173" s="14" t="s">
        <v>295</v>
      </c>
      <c r="C173" s="9" t="s">
        <v>228</v>
      </c>
      <c r="D173" s="13" t="s">
        <v>291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229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222.85642500000006</v>
      </c>
    </row>
    <row r="174" spans="1:56" ht="27.75" hidden="1" customHeight="1" x14ac:dyDescent="0.45">
      <c r="A174" s="3">
        <v>45916</v>
      </c>
      <c r="B174" s="14" t="s">
        <v>295</v>
      </c>
      <c r="C174" s="9" t="s">
        <v>228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229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0</v>
      </c>
    </row>
    <row r="175" spans="1:56" ht="27.75" hidden="1" customHeight="1" x14ac:dyDescent="0.45">
      <c r="A175" s="3">
        <v>45916</v>
      </c>
      <c r="B175" s="14" t="s">
        <v>295</v>
      </c>
      <c r="C175" s="9" t="s">
        <v>228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423.7023388888889</v>
      </c>
    </row>
    <row r="176" spans="1:56" ht="27.75" hidden="1" customHeight="1" x14ac:dyDescent="0.45">
      <c r="A176" s="3">
        <v>45916</v>
      </c>
      <c r="B176" s="14" t="s">
        <v>295</v>
      </c>
      <c r="C176" s="9" t="s">
        <v>228</v>
      </c>
      <c r="D176" s="13" t="s">
        <v>290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hidden="1" customHeight="1" x14ac:dyDescent="0.45">
      <c r="A177" s="3">
        <v>45916</v>
      </c>
      <c r="B177" s="14" t="s">
        <v>295</v>
      </c>
      <c r="C177" s="9" t="s">
        <v>228</v>
      </c>
      <c r="D177" s="13" t="s">
        <v>283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229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hidden="1" customHeight="1" x14ac:dyDescent="0.45">
      <c r="A178" s="3">
        <v>45916</v>
      </c>
      <c r="B178" s="14" t="s">
        <v>295</v>
      </c>
      <c r="C178" s="9" t="s">
        <v>228</v>
      </c>
      <c r="D178" s="13" t="s">
        <v>311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229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0</v>
      </c>
    </row>
    <row r="179" spans="1:56" ht="27.75" hidden="1" customHeight="1" x14ac:dyDescent="0.45">
      <c r="A179" s="3">
        <v>45916</v>
      </c>
      <c r="B179" s="14" t="s">
        <v>295</v>
      </c>
      <c r="C179" s="9" t="s">
        <v>228</v>
      </c>
      <c r="D179" s="13" t="s">
        <v>288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229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847.40467777777781</v>
      </c>
    </row>
    <row r="180" spans="1:56" ht="27.75" hidden="1" customHeight="1" x14ac:dyDescent="0.45">
      <c r="A180" s="3">
        <v>45916</v>
      </c>
      <c r="B180" s="14" t="s">
        <v>295</v>
      </c>
      <c r="C180" s="9" t="s">
        <v>228</v>
      </c>
      <c r="D180" s="13" t="s">
        <v>292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434.7075944444444</v>
      </c>
    </row>
    <row r="181" spans="1:56" ht="27.75" hidden="1" customHeight="1" x14ac:dyDescent="0.45">
      <c r="A181" s="3">
        <v>45916</v>
      </c>
      <c r="B181" s="14" t="s">
        <v>295</v>
      </c>
      <c r="C181" s="9" t="s">
        <v>228</v>
      </c>
      <c r="D181" s="13" t="s">
        <v>285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229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445.71285000000012</v>
      </c>
    </row>
    <row r="182" spans="1:56" ht="27.75" hidden="1" customHeight="1" x14ac:dyDescent="0.45">
      <c r="A182" s="3">
        <v>45916</v>
      </c>
      <c r="B182" s="14" t="s">
        <v>295</v>
      </c>
      <c r="C182" s="9" t="s">
        <v>228</v>
      </c>
      <c r="D182" s="13" t="s">
        <v>381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229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0</v>
      </c>
    </row>
    <row r="183" spans="1:56" ht="27.75" hidden="1" customHeight="1" x14ac:dyDescent="0.45">
      <c r="A183" s="3">
        <v>45916</v>
      </c>
      <c r="B183" s="14" t="s">
        <v>295</v>
      </c>
      <c r="C183" s="9" t="s">
        <v>228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229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847.40467777777781</v>
      </c>
    </row>
    <row r="184" spans="1:56" ht="27.75" hidden="1" customHeight="1" x14ac:dyDescent="0.45">
      <c r="A184" s="3">
        <v>45916</v>
      </c>
      <c r="B184" s="14" t="s">
        <v>295</v>
      </c>
      <c r="C184" s="9" t="s">
        <v>228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229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0</v>
      </c>
    </row>
    <row r="185" spans="1:56" ht="27.75" hidden="1" customHeight="1" x14ac:dyDescent="0.45">
      <c r="A185" s="3">
        <v>45916</v>
      </c>
      <c r="B185" s="14" t="s">
        <v>295</v>
      </c>
      <c r="C185" s="9" t="s">
        <v>228</v>
      </c>
      <c r="D185" s="13" t="s">
        <v>286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hidden="1" customHeight="1" x14ac:dyDescent="0.45">
      <c r="A186" s="3">
        <v>45916</v>
      </c>
      <c r="B186" s="14" t="s">
        <v>295</v>
      </c>
      <c r="C186" s="9" t="s">
        <v>228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229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0</v>
      </c>
    </row>
    <row r="187" spans="1:56" ht="27.75" hidden="1" customHeight="1" x14ac:dyDescent="0.45">
      <c r="A187" s="3">
        <v>45916</v>
      </c>
      <c r="B187" s="14" t="s">
        <v>295</v>
      </c>
      <c r="C187" s="9" t="s">
        <v>228</v>
      </c>
      <c r="D187" s="13" t="s">
        <v>290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hidden="1" customHeight="1" x14ac:dyDescent="0.45">
      <c r="A188" s="3">
        <v>45916</v>
      </c>
      <c r="B188" s="14" t="s">
        <v>295</v>
      </c>
      <c r="C188" s="9" t="s">
        <v>228</v>
      </c>
      <c r="D188" s="13" t="s">
        <v>288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7.75" hidden="1" customHeight="1" x14ac:dyDescent="0.45">
      <c r="A189" s="3">
        <v>45916</v>
      </c>
      <c r="B189" s="14" t="s">
        <v>295</v>
      </c>
      <c r="C189" s="9" t="s">
        <v>228</v>
      </c>
      <c r="D189" s="13" t="s">
        <v>285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445.71285000000012</v>
      </c>
    </row>
    <row r="190" spans="1:56" ht="27.75" hidden="1" customHeight="1" x14ac:dyDescent="0.45">
      <c r="A190" s="3">
        <v>45916</v>
      </c>
      <c r="B190" s="14" t="s">
        <v>295</v>
      </c>
      <c r="C190" s="9" t="s">
        <v>228</v>
      </c>
      <c r="D190" s="13" t="s">
        <v>293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229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356.57028000000008</v>
      </c>
    </row>
    <row r="191" spans="1:56" ht="27.75" hidden="1" customHeight="1" x14ac:dyDescent="0.45">
      <c r="A191" s="3">
        <v>45916</v>
      </c>
      <c r="B191" s="14" t="s">
        <v>295</v>
      </c>
      <c r="C191" s="9" t="s">
        <v>228</v>
      </c>
      <c r="D191" s="13" t="s">
        <v>288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hidden="1" customHeight="1" x14ac:dyDescent="0.45">
      <c r="A192" s="3">
        <v>45916</v>
      </c>
      <c r="B192" s="14" t="s">
        <v>295</v>
      </c>
      <c r="C192" s="9" t="s">
        <v>228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229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217.3537972222222</v>
      </c>
    </row>
    <row r="193" spans="1:56" ht="27.75" hidden="1" customHeight="1" x14ac:dyDescent="0.45">
      <c r="A193" s="3">
        <v>45916</v>
      </c>
      <c r="B193" s="14" t="s">
        <v>295</v>
      </c>
      <c r="C193" s="9" t="s">
        <v>228</v>
      </c>
      <c r="D193" s="13" t="s">
        <v>285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445.71285000000012</v>
      </c>
    </row>
    <row r="194" spans="1:56" ht="27.75" hidden="1" customHeight="1" x14ac:dyDescent="0.45">
      <c r="A194" s="3">
        <v>45916</v>
      </c>
      <c r="B194" s="14" t="s">
        <v>295</v>
      </c>
      <c r="C194" s="9" t="s">
        <v>228</v>
      </c>
      <c r="D194" s="13" t="s">
        <v>286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445.71285000000012</v>
      </c>
    </row>
    <row r="195" spans="1:56" ht="27.75" hidden="1" customHeight="1" x14ac:dyDescent="0.45">
      <c r="A195" s="3">
        <v>45916</v>
      </c>
      <c r="B195" s="14" t="s">
        <v>295</v>
      </c>
      <c r="C195" s="9" t="s">
        <v>228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445.71285000000012</v>
      </c>
    </row>
    <row r="196" spans="1:56" ht="27.75" hidden="1" customHeight="1" x14ac:dyDescent="0.45">
      <c r="A196" s="3">
        <v>45916</v>
      </c>
      <c r="B196" s="14" t="s">
        <v>295</v>
      </c>
      <c r="C196" s="9" t="s">
        <v>228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423.7023388888889</v>
      </c>
    </row>
    <row r="197" spans="1:56" ht="27.75" hidden="1" customHeight="1" x14ac:dyDescent="0.45">
      <c r="A197" s="3">
        <v>45916</v>
      </c>
      <c r="B197" s="14" t="s">
        <v>295</v>
      </c>
      <c r="C197" s="9" t="s">
        <v>228</v>
      </c>
      <c r="D197" s="13" t="s">
        <v>381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229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317</v>
      </c>
      <c r="AZ197" s="2">
        <v>0</v>
      </c>
      <c r="BA197" s="2">
        <v>0</v>
      </c>
      <c r="BB197" s="2">
        <v>0</v>
      </c>
      <c r="BC197" s="1" t="s">
        <v>230</v>
      </c>
      <c r="BD197" s="56">
        <v>0</v>
      </c>
    </row>
    <row r="198" spans="1:56" ht="27.75" hidden="1" customHeight="1" x14ac:dyDescent="0.45">
      <c r="A198" s="3">
        <v>45916</v>
      </c>
      <c r="B198" s="14" t="s">
        <v>295</v>
      </c>
      <c r="C198" s="9" t="s">
        <v>228</v>
      </c>
      <c r="D198" s="13" t="s">
        <v>311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229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0</v>
      </c>
    </row>
    <row r="199" spans="1:56" ht="27.75" hidden="1" customHeight="1" x14ac:dyDescent="0.45">
      <c r="A199" s="3">
        <v>45916</v>
      </c>
      <c r="B199" s="14" t="s">
        <v>295</v>
      </c>
      <c r="C199" s="9" t="s">
        <v>228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423.7023388888889</v>
      </c>
    </row>
    <row r="200" spans="1:56" ht="27.75" hidden="1" customHeight="1" x14ac:dyDescent="0.45">
      <c r="A200" s="3">
        <v>45916</v>
      </c>
      <c r="B200" s="14" t="s">
        <v>295</v>
      </c>
      <c r="C200" s="9" t="s">
        <v>228</v>
      </c>
      <c r="D200" s="13" t="s">
        <v>290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229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635.55350833333341</v>
      </c>
    </row>
    <row r="201" spans="1:56" ht="27.75" hidden="1" customHeight="1" x14ac:dyDescent="0.45">
      <c r="A201" s="3">
        <v>45916</v>
      </c>
      <c r="B201" s="14" t="s">
        <v>295</v>
      </c>
      <c r="C201" s="9" t="s">
        <v>228</v>
      </c>
      <c r="D201" s="13" t="s">
        <v>288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229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847.40467777777781</v>
      </c>
    </row>
    <row r="202" spans="1:56" ht="27.75" hidden="1" customHeight="1" x14ac:dyDescent="0.45">
      <c r="A202" s="3">
        <v>45916</v>
      </c>
      <c r="B202" s="14" t="s">
        <v>295</v>
      </c>
      <c r="C202" s="9" t="s">
        <v>228</v>
      </c>
      <c r="D202" s="13" t="s">
        <v>285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229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891.42570000000023</v>
      </c>
    </row>
    <row r="203" spans="1:56" ht="27.75" hidden="1" customHeight="1" x14ac:dyDescent="0.45">
      <c r="A203" s="3">
        <v>45916</v>
      </c>
      <c r="B203" s="14" t="s">
        <v>295</v>
      </c>
      <c r="C203" s="9" t="s">
        <v>228</v>
      </c>
      <c r="D203" s="13" t="s">
        <v>283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229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0</v>
      </c>
    </row>
    <row r="204" spans="1:56" ht="27.75" hidden="1" customHeight="1" x14ac:dyDescent="0.45">
      <c r="A204" s="3">
        <v>45916</v>
      </c>
      <c r="B204" s="14" t="s">
        <v>295</v>
      </c>
      <c r="C204" s="9" t="s">
        <v>228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229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222.85642500000006</v>
      </c>
    </row>
    <row r="205" spans="1:56" ht="27.75" hidden="1" customHeight="1" x14ac:dyDescent="0.45">
      <c r="A205" s="3">
        <v>45916</v>
      </c>
      <c r="B205" s="14" t="s">
        <v>295</v>
      </c>
      <c r="C205" s="9" t="s">
        <v>228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423.7023388888889</v>
      </c>
    </row>
    <row r="206" spans="1:56" ht="27.75" hidden="1" customHeight="1" x14ac:dyDescent="0.45">
      <c r="A206" s="3">
        <v>45916</v>
      </c>
      <c r="B206" s="14" t="s">
        <v>295</v>
      </c>
      <c r="C206" s="9" t="s">
        <v>228</v>
      </c>
      <c r="D206" s="13" t="s">
        <v>288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423.7023388888889</v>
      </c>
    </row>
    <row r="207" spans="1:56" ht="27.75" hidden="1" customHeight="1" x14ac:dyDescent="0.45">
      <c r="A207" s="3">
        <v>45916</v>
      </c>
      <c r="B207" s="14" t="s">
        <v>295</v>
      </c>
      <c r="C207" s="9" t="s">
        <v>228</v>
      </c>
      <c r="D207" s="13" t="s">
        <v>289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434.7075944444444</v>
      </c>
    </row>
    <row r="208" spans="1:56" ht="27.75" hidden="1" customHeight="1" x14ac:dyDescent="0.45">
      <c r="A208" s="3">
        <v>45916</v>
      </c>
      <c r="B208" s="14" t="s">
        <v>295</v>
      </c>
      <c r="C208" s="9" t="s">
        <v>228</v>
      </c>
      <c r="D208" s="13" t="s">
        <v>285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445.71285000000012</v>
      </c>
    </row>
    <row r="209" spans="1:56" ht="27.75" hidden="1" customHeight="1" x14ac:dyDescent="0.45">
      <c r="A209" s="3">
        <v>45916</v>
      </c>
      <c r="B209" s="14" t="s">
        <v>295</v>
      </c>
      <c r="C209" s="9" t="s">
        <v>228</v>
      </c>
      <c r="D209" s="13" t="s">
        <v>286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229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445.71285000000012</v>
      </c>
    </row>
    <row r="210" spans="1:56" ht="27.75" hidden="1" customHeight="1" x14ac:dyDescent="0.45">
      <c r="A210" s="3">
        <v>45916</v>
      </c>
      <c r="B210" s="14" t="s">
        <v>295</v>
      </c>
      <c r="C210" s="9" t="s">
        <v>228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229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222.85642500000006</v>
      </c>
    </row>
    <row r="211" spans="1:56" ht="27.75" hidden="1" customHeight="1" x14ac:dyDescent="0.45">
      <c r="A211" s="3">
        <v>45916</v>
      </c>
      <c r="B211" s="14" t="s">
        <v>295</v>
      </c>
      <c r="C211" s="9" t="s">
        <v>228</v>
      </c>
      <c r="D211" s="13" t="s">
        <v>282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229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0</v>
      </c>
    </row>
    <row r="212" spans="1:56" ht="27.75" hidden="1" customHeight="1" x14ac:dyDescent="0.45">
      <c r="A212" s="3">
        <v>45916</v>
      </c>
      <c r="B212" s="14" t="s">
        <v>295</v>
      </c>
      <c r="C212" s="9" t="s">
        <v>228</v>
      </c>
      <c r="D212" s="13" t="s">
        <v>291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229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222.85642500000006</v>
      </c>
    </row>
    <row r="213" spans="1:56" ht="27.75" hidden="1" customHeight="1" x14ac:dyDescent="0.45">
      <c r="A213" s="3" t="s">
        <v>131</v>
      </c>
      <c r="B213" s="14" t="s">
        <v>131</v>
      </c>
      <c r="C213" s="9" t="s">
        <v>228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229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112988.20747500002</v>
      </c>
    </row>
    <row r="214" spans="1:56" ht="27.75" hidden="1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229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hidden="1" customHeight="1" x14ac:dyDescent="0.45">
      <c r="A215" s="3">
        <v>45951</v>
      </c>
      <c r="B215" s="14" t="s">
        <v>433</v>
      </c>
      <c r="C215" s="9" t="s">
        <v>135</v>
      </c>
      <c r="D215" s="13" t="s">
        <v>227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196</v>
      </c>
      <c r="AG215" s="1" t="s">
        <v>112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401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hidden="1" customHeight="1" x14ac:dyDescent="0.45">
      <c r="A216" s="3" t="s">
        <v>131</v>
      </c>
      <c r="B216" s="14" t="s">
        <v>131</v>
      </c>
      <c r="C216" s="9" t="s">
        <v>135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45991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81</v>
      </c>
      <c r="AA216" s="8">
        <v>102012</v>
      </c>
      <c r="AB216" s="8">
        <v>18955</v>
      </c>
      <c r="AC216" s="8">
        <f>AA216-AB216</f>
        <v>83057</v>
      </c>
      <c r="AD216" s="8">
        <v>0</v>
      </c>
      <c r="AE216" s="8">
        <v>0</v>
      </c>
      <c r="AF216" s="8" t="s">
        <v>196</v>
      </c>
      <c r="AG216" s="1" t="s">
        <v>112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21778.448888888888</v>
      </c>
    </row>
    <row r="217" spans="1:56" ht="27.75" hidden="1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hidden="1" customHeight="1" x14ac:dyDescent="0.45">
      <c r="A218" s="3">
        <v>45966</v>
      </c>
      <c r="B218" s="14" t="s">
        <v>125</v>
      </c>
      <c r="C218" s="9" t="s">
        <v>497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126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242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hidden="1" customHeight="1" x14ac:dyDescent="0.45">
      <c r="A219" s="3">
        <v>45964</v>
      </c>
      <c r="B219" s="14" t="s">
        <v>569</v>
      </c>
      <c r="C219" s="9" t="s">
        <v>519</v>
      </c>
      <c r="D219" s="13" t="s">
        <v>520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120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126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521</v>
      </c>
      <c r="AZ219" s="2">
        <v>0</v>
      </c>
      <c r="BA219" s="2">
        <v>0</v>
      </c>
      <c r="BB219" s="2">
        <v>0</v>
      </c>
      <c r="BC219" s="1" t="s">
        <v>101</v>
      </c>
      <c r="BD219" s="56">
        <v>135.56156249999998</v>
      </c>
    </row>
    <row r="220" spans="1:56" ht="27.75" hidden="1" customHeight="1" x14ac:dyDescent="0.45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126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hidden="1" customHeight="1" x14ac:dyDescent="0.45">
      <c r="A221" s="3">
        <v>45953</v>
      </c>
      <c r="B221" s="14" t="s">
        <v>461</v>
      </c>
      <c r="C221" s="9" t="s">
        <v>318</v>
      </c>
      <c r="D221" s="13" t="s">
        <v>453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hidden="1" customHeight="1" x14ac:dyDescent="0.45">
      <c r="A222" s="3">
        <v>45962</v>
      </c>
      <c r="B222" s="14" t="s">
        <v>522</v>
      </c>
      <c r="C222" s="9" t="s">
        <v>104</v>
      </c>
      <c r="D222" s="13" t="s">
        <v>508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hidden="1" customHeight="1" x14ac:dyDescent="0.45">
      <c r="A223" s="3">
        <v>45962</v>
      </c>
      <c r="B223" s="14" t="s">
        <v>523</v>
      </c>
      <c r="C223" s="9" t="s">
        <v>104</v>
      </c>
      <c r="D223" s="13" t="s">
        <v>509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hidden="1" customHeight="1" x14ac:dyDescent="0.45">
      <c r="A224" s="3">
        <v>45953</v>
      </c>
      <c r="B224" s="14" t="s">
        <v>463</v>
      </c>
      <c r="C224" s="9" t="s">
        <v>226</v>
      </c>
      <c r="D224" s="13" t="s">
        <v>447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117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hidden="1" customHeight="1" x14ac:dyDescent="0.45">
      <c r="A225" s="3">
        <v>45953</v>
      </c>
      <c r="B225" s="14" t="s">
        <v>464</v>
      </c>
      <c r="C225" s="9" t="s">
        <v>226</v>
      </c>
      <c r="D225" s="13" t="s">
        <v>449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hidden="1" customHeight="1" x14ac:dyDescent="0.45">
      <c r="A226" s="3">
        <v>45953</v>
      </c>
      <c r="B226" s="14" t="s">
        <v>464</v>
      </c>
      <c r="C226" s="9" t="s">
        <v>226</v>
      </c>
      <c r="D226" s="13" t="s">
        <v>450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hidden="1" customHeight="1" x14ac:dyDescent="0.45">
      <c r="A227" s="3">
        <v>45953</v>
      </c>
      <c r="B227" s="14" t="s">
        <v>463</v>
      </c>
      <c r="C227" s="9" t="s">
        <v>226</v>
      </c>
      <c r="D227" s="13" t="s">
        <v>446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117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hidden="1" customHeight="1" x14ac:dyDescent="0.45">
      <c r="A228" s="3">
        <v>45953</v>
      </c>
      <c r="B228" s="14" t="s">
        <v>465</v>
      </c>
      <c r="C228" s="9" t="s">
        <v>226</v>
      </c>
      <c r="D228" s="13" t="s">
        <v>451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hidden="1" customHeight="1" x14ac:dyDescent="0.45">
      <c r="A229" s="3">
        <v>45953</v>
      </c>
      <c r="B229" s="14" t="s">
        <v>465</v>
      </c>
      <c r="C229" s="9" t="s">
        <v>226</v>
      </c>
      <c r="D229" s="13" t="s">
        <v>452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hidden="1" customHeight="1" x14ac:dyDescent="0.45">
      <c r="A230" s="3">
        <v>45958</v>
      </c>
      <c r="B230" s="14" t="s">
        <v>488</v>
      </c>
      <c r="C230" s="9" t="s">
        <v>79</v>
      </c>
      <c r="D230" s="13" t="s">
        <v>489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hidden="1" customHeight="1" x14ac:dyDescent="0.45">
      <c r="A231" s="3">
        <v>0</v>
      </c>
      <c r="B231" s="14" t="s">
        <v>125</v>
      </c>
      <c r="C231" s="9" t="s">
        <v>497</v>
      </c>
      <c r="D231" s="13" t="s">
        <v>498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hidden="1" customHeight="1" x14ac:dyDescent="0.45">
      <c r="A232" s="3">
        <v>45962</v>
      </c>
      <c r="B232" s="14" t="s">
        <v>524</v>
      </c>
      <c r="C232" s="9" t="s">
        <v>497</v>
      </c>
      <c r="D232" s="13" t="s">
        <v>499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hidden="1" customHeight="1" x14ac:dyDescent="0.45">
      <c r="A233" s="3">
        <v>45965</v>
      </c>
      <c r="B233" s="14" t="s">
        <v>125</v>
      </c>
      <c r="C233" s="9" t="s">
        <v>497</v>
      </c>
      <c r="D233" s="13" t="s">
        <v>544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117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hidden="1" customHeight="1" x14ac:dyDescent="0.45">
      <c r="A234" s="3">
        <v>45962</v>
      </c>
      <c r="B234" s="14" t="s">
        <v>525</v>
      </c>
      <c r="C234" s="9" t="s">
        <v>497</v>
      </c>
      <c r="D234" s="13" t="s">
        <v>500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hidden="1" customHeight="1" x14ac:dyDescent="0.45">
      <c r="A235" s="3">
        <v>45962</v>
      </c>
      <c r="B235" s="14" t="s">
        <v>526</v>
      </c>
      <c r="C235" s="9" t="s">
        <v>108</v>
      </c>
      <c r="D235" s="13" t="s">
        <v>354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545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hidden="1" customHeight="1" x14ac:dyDescent="0.45">
      <c r="A236" s="3">
        <v>45962</v>
      </c>
      <c r="B236" s="14" t="s">
        <v>526</v>
      </c>
      <c r="C236" s="9" t="s">
        <v>108</v>
      </c>
      <c r="D236" s="13" t="s">
        <v>355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545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hidden="1" customHeight="1" x14ac:dyDescent="0.45">
      <c r="A237" s="3">
        <v>45962</v>
      </c>
      <c r="B237" s="14" t="s">
        <v>526</v>
      </c>
      <c r="C237" s="9" t="s">
        <v>108</v>
      </c>
      <c r="D237" s="13" t="s">
        <v>490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545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hidden="1" customHeight="1" x14ac:dyDescent="0.45">
      <c r="A238" s="3">
        <v>45962</v>
      </c>
      <c r="B238" s="14" t="s">
        <v>527</v>
      </c>
      <c r="C238" s="9" t="s">
        <v>108</v>
      </c>
      <c r="D238" s="13" t="s">
        <v>340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117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545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hidden="1" customHeight="1" x14ac:dyDescent="0.45">
      <c r="A239" s="3">
        <v>45962</v>
      </c>
      <c r="B239" s="14" t="s">
        <v>527</v>
      </c>
      <c r="C239" s="9" t="s">
        <v>108</v>
      </c>
      <c r="D239" s="13" t="s">
        <v>491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545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hidden="1" customHeight="1" x14ac:dyDescent="0.45">
      <c r="A240" s="3">
        <v>45962</v>
      </c>
      <c r="B240" s="14" t="s">
        <v>527</v>
      </c>
      <c r="C240" s="9" t="s">
        <v>108</v>
      </c>
      <c r="D240" s="13" t="s">
        <v>492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545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hidden="1" customHeight="1" x14ac:dyDescent="0.45">
      <c r="A241" s="3">
        <v>45962</v>
      </c>
      <c r="B241" s="14" t="s">
        <v>528</v>
      </c>
      <c r="C241" s="9" t="s">
        <v>104</v>
      </c>
      <c r="D241" s="13" t="s">
        <v>279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hidden="1" customHeight="1" x14ac:dyDescent="0.45">
      <c r="A242" s="3">
        <v>45962</v>
      </c>
      <c r="B242" s="14" t="s">
        <v>529</v>
      </c>
      <c r="C242" s="9" t="s">
        <v>104</v>
      </c>
      <c r="D242" s="13" t="s">
        <v>261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hidden="1" customHeight="1" x14ac:dyDescent="0.45">
      <c r="A243" s="3">
        <v>45962</v>
      </c>
      <c r="B243" s="14" t="s">
        <v>530</v>
      </c>
      <c r="C243" s="9" t="s">
        <v>104</v>
      </c>
      <c r="D243" s="13" t="s">
        <v>243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hidden="1" customHeight="1" x14ac:dyDescent="0.45">
      <c r="A244" s="3" t="s">
        <v>131</v>
      </c>
      <c r="B244" s="14" t="s">
        <v>131</v>
      </c>
      <c r="C244" s="9" t="s">
        <v>108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117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7735.6453533333333</v>
      </c>
    </row>
    <row r="245" spans="1:56" ht="27.75" hidden="1" customHeight="1" x14ac:dyDescent="0.45">
      <c r="A245" s="3">
        <v>45958</v>
      </c>
      <c r="B245" s="14" t="s">
        <v>475</v>
      </c>
      <c r="C245" s="9" t="s">
        <v>104</v>
      </c>
      <c r="D245" s="13" t="s">
        <v>476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hidden="1" customHeight="1" x14ac:dyDescent="0.45">
      <c r="A246" s="3">
        <v>45958</v>
      </c>
      <c r="B246" s="14" t="s">
        <v>477</v>
      </c>
      <c r="C246" s="9" t="s">
        <v>104</v>
      </c>
      <c r="D246" s="13" t="s">
        <v>478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183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117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238.09713619999999</v>
      </c>
    </row>
    <row r="247" spans="1:56" ht="27.75" hidden="1" customHeight="1" x14ac:dyDescent="0.45">
      <c r="A247" s="3">
        <v>45631</v>
      </c>
      <c r="B247" s="14" t="s">
        <v>189</v>
      </c>
      <c r="C247" s="9" t="s">
        <v>106</v>
      </c>
      <c r="D247" s="13" t="s">
        <v>140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117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199</v>
      </c>
      <c r="AZ247" s="2">
        <v>0</v>
      </c>
      <c r="BA247" s="2">
        <v>0</v>
      </c>
      <c r="BB247" s="2">
        <v>0</v>
      </c>
      <c r="BC247" s="1" t="s">
        <v>118</v>
      </c>
      <c r="BD247" s="56">
        <v>604.77275372359998</v>
      </c>
    </row>
    <row r="248" spans="1:56" ht="27.75" hidden="1" customHeight="1" x14ac:dyDescent="0.45">
      <c r="A248" s="3">
        <v>45896</v>
      </c>
      <c r="B248" s="14" t="s">
        <v>257</v>
      </c>
      <c r="C248" s="9" t="s">
        <v>104</v>
      </c>
      <c r="D248" s="13" t="s">
        <v>258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117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113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238.09713619999999</v>
      </c>
    </row>
    <row r="249" spans="1:56" ht="27.75" hidden="1" customHeight="1" x14ac:dyDescent="0.45">
      <c r="A249" s="3">
        <v>45896</v>
      </c>
      <c r="B249" s="14" t="s">
        <v>259</v>
      </c>
      <c r="C249" s="9" t="s">
        <v>104</v>
      </c>
      <c r="D249" s="13" t="s">
        <v>243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396.82856033333326</v>
      </c>
    </row>
    <row r="250" spans="1:56" ht="27.75" hidden="1" customHeight="1" x14ac:dyDescent="0.45">
      <c r="A250" s="3">
        <v>45896</v>
      </c>
      <c r="B250" s="14" t="s">
        <v>260</v>
      </c>
      <c r="C250" s="9" t="s">
        <v>104</v>
      </c>
      <c r="D250" s="13" t="s">
        <v>261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hidden="1" customHeight="1" x14ac:dyDescent="0.45">
      <c r="A251" s="3">
        <v>45911</v>
      </c>
      <c r="B251" s="14" t="s">
        <v>278</v>
      </c>
      <c r="C251" s="9" t="s">
        <v>104</v>
      </c>
      <c r="D251" s="13" t="s">
        <v>279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hidden="1" customHeight="1" x14ac:dyDescent="0.45">
      <c r="A252" s="3" t="s">
        <v>131</v>
      </c>
      <c r="B252" s="14" t="s">
        <v>131</v>
      </c>
      <c r="C252" s="9" t="s">
        <v>106</v>
      </c>
      <c r="D252" s="13" t="s">
        <v>140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773.56453533333331</v>
      </c>
    </row>
    <row r="253" spans="1:56" ht="27.75" hidden="1" customHeight="1" x14ac:dyDescent="0.45">
      <c r="A253" s="3">
        <v>45854</v>
      </c>
      <c r="B253" s="14" t="s">
        <v>237</v>
      </c>
      <c r="C253" s="9" t="s">
        <v>79</v>
      </c>
      <c r="D253" s="13" t="s">
        <v>238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hidden="1" customHeight="1" x14ac:dyDescent="0.45">
      <c r="A254" s="3">
        <v>45826</v>
      </c>
      <c r="B254" s="14" t="s">
        <v>232</v>
      </c>
      <c r="C254" s="9" t="s">
        <v>104</v>
      </c>
      <c r="D254" s="13" t="s">
        <v>223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117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597.62381186199991</v>
      </c>
    </row>
    <row r="255" spans="1:56" ht="27.75" hidden="1" customHeight="1" x14ac:dyDescent="0.45">
      <c r="A255" s="3">
        <v>45066</v>
      </c>
      <c r="B255" s="14" t="s">
        <v>123</v>
      </c>
      <c r="C255" s="9" t="s">
        <v>79</v>
      </c>
      <c r="D255" s="13" t="s">
        <v>122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396.82856033333326</v>
      </c>
    </row>
    <row r="256" spans="1:56" ht="27.75" hidden="1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117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hidden="1" customHeight="1" x14ac:dyDescent="0.45">
      <c r="A257" s="3">
        <v>45965</v>
      </c>
      <c r="B257" s="14" t="s">
        <v>125</v>
      </c>
      <c r="C257" s="9" t="s">
        <v>546</v>
      </c>
      <c r="D257" s="13" t="s">
        <v>547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hidden="1" customHeight="1" x14ac:dyDescent="0.45">
      <c r="A258" s="3">
        <v>45965</v>
      </c>
      <c r="B258" s="14" t="s">
        <v>125</v>
      </c>
      <c r="C258" s="9" t="s">
        <v>546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hidden="1" customHeight="1" x14ac:dyDescent="0.45">
      <c r="A259" s="3">
        <v>45965</v>
      </c>
      <c r="B259" s="14" t="s">
        <v>125</v>
      </c>
      <c r="C259" s="9" t="s">
        <v>357</v>
      </c>
      <c r="D259" s="13" t="s">
        <v>548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534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536</v>
      </c>
      <c r="AG259" s="1" t="s">
        <v>113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290.86346249999997</v>
      </c>
    </row>
    <row r="260" spans="1:56" ht="27.75" hidden="1" customHeight="1" x14ac:dyDescent="0.45">
      <c r="A260" s="3">
        <v>45965</v>
      </c>
      <c r="B260" s="14" t="s">
        <v>125</v>
      </c>
      <c r="C260" s="9" t="s">
        <v>357</v>
      </c>
      <c r="D260" s="13" t="s">
        <v>549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534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536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101</v>
      </c>
      <c r="BD260" s="56">
        <v>412.4817124999999</v>
      </c>
    </row>
    <row r="261" spans="1:56" ht="27.75" hidden="1" customHeight="1" x14ac:dyDescent="0.45">
      <c r="A261" s="3">
        <v>45965</v>
      </c>
      <c r="B261" s="14" t="s">
        <v>125</v>
      </c>
      <c r="C261" s="9" t="s">
        <v>357</v>
      </c>
      <c r="D261" s="13" t="s">
        <v>533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534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536</v>
      </c>
      <c r="AG261" s="1" t="s">
        <v>112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412.4817124999999</v>
      </c>
    </row>
    <row r="262" spans="1:56" ht="27.75" hidden="1" customHeight="1" x14ac:dyDescent="0.45">
      <c r="A262" s="3" t="s">
        <v>131</v>
      </c>
      <c r="B262" s="14" t="s">
        <v>131</v>
      </c>
      <c r="C262" s="9" t="s">
        <v>198</v>
      </c>
      <c r="D262" s="13" t="s">
        <v>198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2224.2684750000003</v>
      </c>
    </row>
    <row r="263" spans="1:56" ht="27.75" hidden="1" customHeight="1" x14ac:dyDescent="0.45">
      <c r="A263" s="3" t="s">
        <v>131</v>
      </c>
      <c r="B263" s="14" t="s">
        <v>131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120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2224.2684750000003</v>
      </c>
    </row>
    <row r="264" spans="1:56" ht="27.75" hidden="1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114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0</v>
      </c>
    </row>
    <row r="265" spans="1:56" ht="27.75" hidden="1" customHeight="1" x14ac:dyDescent="0.45">
      <c r="A265" s="3">
        <v>45944</v>
      </c>
      <c r="B265" s="14" t="s">
        <v>370</v>
      </c>
      <c r="C265" s="9" t="s">
        <v>361</v>
      </c>
      <c r="D265" s="13" t="s">
        <v>362</v>
      </c>
      <c r="E265" s="9">
        <v>23</v>
      </c>
      <c r="F265" s="9">
        <v>34</v>
      </c>
      <c r="G265" s="9" t="s">
        <v>359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363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360</v>
      </c>
      <c r="BD265" s="56">
        <v>0</v>
      </c>
    </row>
    <row r="266" spans="1:56" ht="27.75" hidden="1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359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363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360</v>
      </c>
      <c r="BD266" s="56">
        <v>0</v>
      </c>
    </row>
    <row r="267" spans="1:56" ht="27.75" hidden="1" customHeight="1" x14ac:dyDescent="0.45">
      <c r="A267" s="3">
        <v>45944</v>
      </c>
      <c r="B267" s="14" t="s">
        <v>371</v>
      </c>
      <c r="C267" s="9" t="s">
        <v>361</v>
      </c>
      <c r="D267" s="13" t="s">
        <v>364</v>
      </c>
      <c r="E267" s="9">
        <v>23</v>
      </c>
      <c r="F267" s="9">
        <v>34</v>
      </c>
      <c r="G267" s="9" t="s">
        <v>365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366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360</v>
      </c>
      <c r="BD267" s="56">
        <v>0</v>
      </c>
    </row>
    <row r="268" spans="1:56" ht="27.75" hidden="1" customHeight="1" x14ac:dyDescent="0.45">
      <c r="A268" s="3">
        <v>45944</v>
      </c>
      <c r="B268" s="14" t="s">
        <v>371</v>
      </c>
      <c r="C268" s="9" t="s">
        <v>361</v>
      </c>
      <c r="D268" s="13" t="s">
        <v>367</v>
      </c>
      <c r="E268" s="9">
        <v>23</v>
      </c>
      <c r="F268" s="9">
        <v>34</v>
      </c>
      <c r="G268" s="9" t="s">
        <v>365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366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360</v>
      </c>
      <c r="BD268" s="56">
        <v>0</v>
      </c>
    </row>
    <row r="269" spans="1:56" ht="27.75" hidden="1" customHeight="1" x14ac:dyDescent="0.45">
      <c r="A269" s="3">
        <v>45944</v>
      </c>
      <c r="B269" s="14" t="s">
        <v>371</v>
      </c>
      <c r="C269" s="9" t="s">
        <v>361</v>
      </c>
      <c r="D269" s="13" t="s">
        <v>368</v>
      </c>
      <c r="E269" s="9">
        <v>23</v>
      </c>
      <c r="F269" s="9">
        <v>34</v>
      </c>
      <c r="G269" s="9" t="s">
        <v>365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366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360</v>
      </c>
      <c r="BD269" s="56">
        <v>0</v>
      </c>
    </row>
    <row r="270" spans="1:56" ht="27.75" hidden="1" customHeight="1" x14ac:dyDescent="0.45">
      <c r="A270" s="3">
        <v>45964</v>
      </c>
      <c r="B270" s="14" t="s">
        <v>550</v>
      </c>
      <c r="C270" s="9" t="s">
        <v>361</v>
      </c>
      <c r="D270" s="13" t="s">
        <v>531</v>
      </c>
      <c r="E270" s="9">
        <v>23</v>
      </c>
      <c r="F270" s="9">
        <v>34</v>
      </c>
      <c r="G270" s="9" t="s">
        <v>365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366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360</v>
      </c>
      <c r="BD270" s="56">
        <v>150.88063511111116</v>
      </c>
    </row>
    <row r="271" spans="1:56" ht="27.75" hidden="1" customHeight="1" x14ac:dyDescent="0.45">
      <c r="A271" s="3">
        <v>45964</v>
      </c>
      <c r="B271" s="14" t="s">
        <v>550</v>
      </c>
      <c r="C271" s="9" t="s">
        <v>361</v>
      </c>
      <c r="D271" s="13" t="s">
        <v>368</v>
      </c>
      <c r="E271" s="9">
        <v>23</v>
      </c>
      <c r="F271" s="9">
        <v>34</v>
      </c>
      <c r="G271" s="9" t="s">
        <v>365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366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360</v>
      </c>
      <c r="BD271" s="56">
        <v>400.2085242222222</v>
      </c>
    </row>
    <row r="272" spans="1:56" ht="27.75" hidden="1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365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366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360</v>
      </c>
      <c r="BD272" s="56">
        <v>0</v>
      </c>
    </row>
    <row r="273" spans="1:56" ht="27.75" hidden="1" customHeight="1" x14ac:dyDescent="0.45">
      <c r="A273" s="3">
        <v>45953</v>
      </c>
      <c r="B273" s="14" t="s">
        <v>454</v>
      </c>
      <c r="C273" s="9" t="s">
        <v>438</v>
      </c>
      <c r="D273" s="13" t="s">
        <v>455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439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456</v>
      </c>
      <c r="AG273" s="1" t="s">
        <v>112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440</v>
      </c>
      <c r="BD273" s="56">
        <v>0</v>
      </c>
    </row>
    <row r="274" spans="1:56" ht="27.75" hidden="1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439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441</v>
      </c>
      <c r="BD274" s="56">
        <v>0</v>
      </c>
    </row>
    <row r="275" spans="1:56" ht="27.75" hidden="1" customHeight="1" x14ac:dyDescent="0.45">
      <c r="A275" s="3">
        <v>45601</v>
      </c>
      <c r="B275" s="14" t="s">
        <v>180</v>
      </c>
      <c r="C275" s="9" t="s">
        <v>91</v>
      </c>
      <c r="D275" s="13" t="s">
        <v>138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511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97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110</v>
      </c>
      <c r="BD275" s="56">
        <v>5184.7945079268356</v>
      </c>
    </row>
    <row r="276" spans="1:56" ht="27.75" hidden="1" customHeight="1" x14ac:dyDescent="0.45">
      <c r="A276" s="3">
        <v>45601</v>
      </c>
      <c r="B276" s="14" t="s">
        <v>180</v>
      </c>
      <c r="C276" s="9" t="s">
        <v>91</v>
      </c>
      <c r="D276" s="13" t="s">
        <v>138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511</v>
      </c>
      <c r="T276" s="81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97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110</v>
      </c>
      <c r="BD276" s="56">
        <v>7441.1877655499993</v>
      </c>
    </row>
    <row r="277" spans="1:56" ht="27.75" hidden="1" customHeight="1" x14ac:dyDescent="0.45">
      <c r="A277" s="3">
        <v>45601</v>
      </c>
      <c r="B277" s="14" t="s">
        <v>180</v>
      </c>
      <c r="C277" s="9" t="s">
        <v>91</v>
      </c>
      <c r="D277" s="13" t="s">
        <v>138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511</v>
      </c>
      <c r="T277" s="81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97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110</v>
      </c>
      <c r="BD277" s="56">
        <v>7441.1877655499993</v>
      </c>
    </row>
    <row r="278" spans="1:56" ht="27.75" hidden="1" customHeight="1" x14ac:dyDescent="0.45">
      <c r="A278" s="3">
        <v>45601</v>
      </c>
      <c r="B278" s="14" t="s">
        <v>180</v>
      </c>
      <c r="C278" s="9" t="s">
        <v>91</v>
      </c>
      <c r="D278" s="13" t="s">
        <v>138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511</v>
      </c>
      <c r="T278" s="12">
        <v>46011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97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7441.1877655499993</v>
      </c>
    </row>
    <row r="279" spans="1:56" ht="27.75" hidden="1" customHeight="1" x14ac:dyDescent="0.45">
      <c r="A279" s="3">
        <v>45601</v>
      </c>
      <c r="B279" s="14" t="s">
        <v>180</v>
      </c>
      <c r="C279" s="9" t="s">
        <v>91</v>
      </c>
      <c r="D279" s="13" t="s">
        <v>138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239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97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30574.738130457463</v>
      </c>
    </row>
    <row r="280" spans="1:56" ht="27.75" hidden="1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97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111</v>
      </c>
      <c r="BD280" s="56">
        <v>0</v>
      </c>
    </row>
    <row r="281" spans="1:56" ht="27.75" hidden="1" customHeight="1" x14ac:dyDescent="0.45">
      <c r="A281" s="3">
        <v>45964</v>
      </c>
      <c r="B281" s="14" t="s">
        <v>125</v>
      </c>
      <c r="C281" s="9" t="s">
        <v>133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120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330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265</v>
      </c>
      <c r="BD281" s="56">
        <v>0</v>
      </c>
    </row>
    <row r="282" spans="1:56" ht="27.75" hidden="1" customHeight="1" x14ac:dyDescent="0.45">
      <c r="A282" s="3">
        <v>45958</v>
      </c>
      <c r="B282" s="14" t="s">
        <v>494</v>
      </c>
      <c r="C282" s="9" t="s">
        <v>133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120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330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265</v>
      </c>
      <c r="BD282" s="56">
        <v>531.09096958955547</v>
      </c>
    </row>
    <row r="283" spans="1:56" ht="27.75" hidden="1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330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265</v>
      </c>
      <c r="BD283" s="56">
        <v>0</v>
      </c>
    </row>
    <row r="284" spans="1:56" ht="27.75" hidden="1" customHeight="1" x14ac:dyDescent="0.45">
      <c r="A284" s="3">
        <v>45966</v>
      </c>
      <c r="B284" s="14" t="s">
        <v>125</v>
      </c>
      <c r="C284" s="9" t="s">
        <v>106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107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184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100</v>
      </c>
      <c r="BD284" s="56">
        <v>896.31799111111116</v>
      </c>
    </row>
    <row r="285" spans="1:56" ht="27.75" hidden="1" customHeight="1" x14ac:dyDescent="0.45">
      <c r="A285" s="3">
        <v>45966</v>
      </c>
      <c r="B285" s="14" t="s">
        <v>125</v>
      </c>
      <c r="C285" s="9" t="s">
        <v>106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107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184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100</v>
      </c>
      <c r="BD285" s="56">
        <v>1235.5937244444444</v>
      </c>
    </row>
    <row r="286" spans="1:56" ht="27.75" hidden="1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184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185</v>
      </c>
      <c r="BD286" s="56">
        <v>0</v>
      </c>
    </row>
    <row r="287" spans="1:56" ht="27.75" hidden="1" customHeight="1" x14ac:dyDescent="0.45">
      <c r="A287" s="3">
        <v>45962</v>
      </c>
      <c r="B287" s="14" t="s">
        <v>532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512</v>
      </c>
      <c r="AZ287" s="2">
        <v>0</v>
      </c>
      <c r="BA287" s="2">
        <v>0</v>
      </c>
      <c r="BB287" s="2">
        <v>0</v>
      </c>
      <c r="BC287" s="1" t="s">
        <v>102</v>
      </c>
      <c r="BD287" s="56">
        <v>3463.3452503999997</v>
      </c>
    </row>
    <row r="288" spans="1:56" ht="27.75" hidden="1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hidden="1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>
    <filterColumn colId="1">
      <filters>
        <filter val="ประมาณการ"/>
      </filters>
    </filterColumn>
    <filterColumn colId="25">
      <filters>
        <filter val="WSWT1921720"/>
      </filters>
    </filterColumn>
  </autoFilter>
  <mergeCells count="6">
    <mergeCell ref="Z4:AA4"/>
    <mergeCell ref="E3:F3"/>
    <mergeCell ref="G3:H3"/>
    <mergeCell ref="E4:H4"/>
    <mergeCell ref="I4:K4"/>
    <mergeCell ref="M4:P4"/>
  </mergeCells>
  <conditionalFormatting sqref="Z6:Z28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45966</v>
      </c>
      <c r="E3" s="94" t="s">
        <v>52</v>
      </c>
      <c r="F3" s="94"/>
      <c r="G3" s="95">
        <v>9.42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396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344</v>
      </c>
      <c r="BD7" s="56">
        <v>0</v>
      </c>
    </row>
    <row r="8" spans="1:56" ht="27.75" customHeight="1" x14ac:dyDescent="0.45">
      <c r="A8" s="3">
        <v>45950</v>
      </c>
      <c r="B8" s="14" t="s">
        <v>389</v>
      </c>
      <c r="C8" s="9" t="s">
        <v>386</v>
      </c>
      <c r="D8" s="13" t="s">
        <v>387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389</v>
      </c>
      <c r="C9" s="9" t="s">
        <v>386</v>
      </c>
      <c r="D9" s="13" t="s">
        <v>316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506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305</v>
      </c>
      <c r="C11" s="9" t="s">
        <v>304</v>
      </c>
      <c r="D11" s="13" t="s">
        <v>306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45923</v>
      </c>
      <c r="B12" s="14" t="s">
        <v>305</v>
      </c>
      <c r="C12" s="9" t="s">
        <v>304</v>
      </c>
      <c r="D12" s="13" t="s">
        <v>306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305</v>
      </c>
      <c r="C13" s="9" t="s">
        <v>304</v>
      </c>
      <c r="D13" s="13" t="s">
        <v>306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471.67560000000003</v>
      </c>
    </row>
    <row r="14" spans="1:56" ht="27.75" customHeight="1" x14ac:dyDescent="0.45">
      <c r="A14" s="3">
        <v>45923</v>
      </c>
      <c r="B14" s="14" t="s">
        <v>305</v>
      </c>
      <c r="C14" s="9" t="s">
        <v>304</v>
      </c>
      <c r="D14" s="13" t="s">
        <v>306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7.75" customHeight="1" x14ac:dyDescent="0.45">
      <c r="A15" s="3">
        <v>0</v>
      </c>
      <c r="B15" s="14">
        <v>0</v>
      </c>
      <c r="C15" s="9" t="s">
        <v>188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45965</v>
      </c>
      <c r="B16" s="14" t="s">
        <v>125</v>
      </c>
      <c r="C16" s="9" t="s">
        <v>357</v>
      </c>
      <c r="D16" s="13" t="s">
        <v>533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534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535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536</v>
      </c>
      <c r="AG16" s="1" t="s">
        <v>113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125</v>
      </c>
      <c r="C17" s="9" t="s">
        <v>357</v>
      </c>
      <c r="D17" s="13" t="s">
        <v>537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534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535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536</v>
      </c>
      <c r="AG17" s="1" t="s">
        <v>113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535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538</v>
      </c>
      <c r="BD18" s="56">
        <v>0</v>
      </c>
    </row>
    <row r="19" spans="1:56" ht="27.75" customHeight="1" x14ac:dyDescent="0.45">
      <c r="A19" s="3">
        <v>45952</v>
      </c>
      <c r="B19" s="14" t="s">
        <v>459</v>
      </c>
      <c r="C19" s="9" t="s">
        <v>132</v>
      </c>
      <c r="D19" s="13" t="s">
        <v>121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505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45952</v>
      </c>
      <c r="B20" s="14" t="s">
        <v>460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164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505</v>
      </c>
      <c r="AZ20" s="2">
        <v>0</v>
      </c>
      <c r="BA20" s="2">
        <v>0</v>
      </c>
      <c r="BB20" s="2">
        <v>0</v>
      </c>
      <c r="BC20" s="1" t="s">
        <v>100</v>
      </c>
      <c r="BD20" s="56">
        <v>364.05395888622235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 t="s">
        <v>131</v>
      </c>
      <c r="B22" s="14" t="s">
        <v>131</v>
      </c>
      <c r="C22" s="9" t="s">
        <v>191</v>
      </c>
      <c r="D22" s="13" t="s">
        <v>192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115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1343.6356095653334</v>
      </c>
    </row>
    <row r="23" spans="1:56" ht="27.75" customHeight="1" x14ac:dyDescent="0.45">
      <c r="A23" s="3" t="s">
        <v>131</v>
      </c>
      <c r="B23" s="14" t="s">
        <v>131</v>
      </c>
      <c r="C23" s="9" t="s">
        <v>215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45919</v>
      </c>
      <c r="B25" s="14" t="s">
        <v>298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263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299</v>
      </c>
      <c r="AG25" s="1" t="s">
        <v>112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45941</v>
      </c>
      <c r="B26" s="14" t="s">
        <v>351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263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112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0</v>
      </c>
      <c r="B27" s="14" t="s">
        <v>125</v>
      </c>
      <c r="C27" s="9" t="s">
        <v>73</v>
      </c>
      <c r="D27" s="13" t="s">
        <v>348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412</v>
      </c>
      <c r="C28" s="9" t="s">
        <v>73</v>
      </c>
      <c r="D28" s="13" t="s">
        <v>347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421</v>
      </c>
      <c r="AG28" s="1" t="s">
        <v>112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412</v>
      </c>
      <c r="C29" s="9" t="s">
        <v>73</v>
      </c>
      <c r="D29" s="13" t="s">
        <v>234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421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412</v>
      </c>
      <c r="C30" s="9" t="s">
        <v>73</v>
      </c>
      <c r="D30" s="13" t="s">
        <v>349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421</v>
      </c>
      <c r="AG30" s="1" t="s">
        <v>114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412</v>
      </c>
      <c r="C31" s="9" t="s">
        <v>73</v>
      </c>
      <c r="D31" s="13" t="s">
        <v>350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421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422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421</v>
      </c>
      <c r="AG32" s="1" t="s">
        <v>112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412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423</v>
      </c>
      <c r="AG33" s="1" t="s">
        <v>114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412</v>
      </c>
      <c r="C34" s="9" t="s">
        <v>73</v>
      </c>
      <c r="D34" s="13" t="s">
        <v>267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423</v>
      </c>
      <c r="AG34" s="1" t="s">
        <v>116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412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423</v>
      </c>
      <c r="AG35" s="1" t="s">
        <v>114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412</v>
      </c>
      <c r="C36" s="9" t="s">
        <v>73</v>
      </c>
      <c r="D36" s="13" t="s">
        <v>235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423</v>
      </c>
      <c r="AG36" s="1" t="s">
        <v>114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235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167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424</v>
      </c>
      <c r="AG37" s="1" t="s">
        <v>112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183.58962127146665</v>
      </c>
    </row>
    <row r="38" spans="1:56" ht="27.75" customHeight="1" x14ac:dyDescent="0.45">
      <c r="A38" s="3">
        <v>45953</v>
      </c>
      <c r="B38" s="14" t="s">
        <v>416</v>
      </c>
      <c r="C38" s="9" t="s">
        <v>73</v>
      </c>
      <c r="D38" s="13" t="s">
        <v>233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424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416</v>
      </c>
      <c r="C39" s="9" t="s">
        <v>73</v>
      </c>
      <c r="D39" s="13" t="s">
        <v>425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424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416</v>
      </c>
      <c r="C40" s="9" t="s">
        <v>73</v>
      </c>
      <c r="D40" s="13" t="s">
        <v>249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167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424</v>
      </c>
      <c r="AG40" s="1" t="s">
        <v>113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 t="s">
        <v>131</v>
      </c>
      <c r="B41" s="14" t="s">
        <v>131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167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15863.158520000001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167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0</v>
      </c>
      <c r="B43" s="14" t="s">
        <v>125</v>
      </c>
      <c r="C43" s="9" t="s">
        <v>519</v>
      </c>
      <c r="D43" s="13" t="s">
        <v>539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120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540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112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541</v>
      </c>
      <c r="AZ43" s="2">
        <v>0</v>
      </c>
      <c r="BA43" s="2">
        <v>0</v>
      </c>
      <c r="BB43" s="2">
        <v>0</v>
      </c>
      <c r="BC43" s="1" t="s">
        <v>100</v>
      </c>
      <c r="BD43" s="56">
        <v>43.944888888888968</v>
      </c>
    </row>
    <row r="44" spans="1:56" ht="27.75" customHeight="1" x14ac:dyDescent="0.45">
      <c r="A44" s="3">
        <v>0</v>
      </c>
      <c r="B44" s="14" t="s">
        <v>125</v>
      </c>
      <c r="C44" s="9" t="s">
        <v>519</v>
      </c>
      <c r="D44" s="13" t="s">
        <v>542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120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540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112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541</v>
      </c>
      <c r="AZ44" s="2">
        <v>0</v>
      </c>
      <c r="BA44" s="2">
        <v>0</v>
      </c>
      <c r="BB44" s="2">
        <v>0</v>
      </c>
      <c r="BC44" s="1" t="s">
        <v>100</v>
      </c>
      <c r="BD44" s="56">
        <v>519.06311111111143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540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543</v>
      </c>
      <c r="BD45" s="56">
        <v>0</v>
      </c>
    </row>
    <row r="46" spans="1:56" ht="27.75" customHeight="1" x14ac:dyDescent="0.45">
      <c r="A46" s="3">
        <v>45905</v>
      </c>
      <c r="B46" s="14" t="s">
        <v>268</v>
      </c>
      <c r="C46" s="9" t="s">
        <v>135</v>
      </c>
      <c r="D46" s="13" t="s">
        <v>264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179</v>
      </c>
      <c r="BD47" s="56">
        <v>0</v>
      </c>
    </row>
    <row r="48" spans="1:56" ht="27.75" customHeight="1" x14ac:dyDescent="0.45">
      <c r="A48" s="3">
        <v>45962</v>
      </c>
      <c r="B48" s="14" t="s">
        <v>513</v>
      </c>
      <c r="C48" s="9" t="s">
        <v>497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134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112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289.39336111111112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134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45">
      <c r="A50" s="3">
        <v>45951</v>
      </c>
      <c r="B50" s="14" t="s">
        <v>431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495</v>
      </c>
      <c r="AG50" s="1" t="s">
        <v>112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399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430</v>
      </c>
      <c r="C51" s="9" t="s">
        <v>135</v>
      </c>
      <c r="D51" s="13" t="s">
        <v>240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514</v>
      </c>
      <c r="AG51" s="1" t="s">
        <v>112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45919</v>
      </c>
      <c r="B52" s="14" t="s">
        <v>300</v>
      </c>
      <c r="C52" s="9" t="s">
        <v>135</v>
      </c>
      <c r="D52" s="13" t="s">
        <v>240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317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294</v>
      </c>
      <c r="C53" s="9" t="s">
        <v>228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294</v>
      </c>
      <c r="C54" s="9" t="s">
        <v>228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294</v>
      </c>
      <c r="C55" s="9" t="s">
        <v>228</v>
      </c>
      <c r="D55" s="13" t="s">
        <v>284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294</v>
      </c>
      <c r="C56" s="9" t="s">
        <v>228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294</v>
      </c>
      <c r="C57" s="9" t="s">
        <v>228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294</v>
      </c>
      <c r="C58" s="9" t="s">
        <v>228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294</v>
      </c>
      <c r="C59" s="9" t="s">
        <v>228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294</v>
      </c>
      <c r="C60" s="9" t="s">
        <v>228</v>
      </c>
      <c r="D60" s="13" t="s">
        <v>281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45923</v>
      </c>
      <c r="B61" s="14" t="s">
        <v>309</v>
      </c>
      <c r="C61" s="9" t="s">
        <v>79</v>
      </c>
      <c r="D61" s="13" t="s">
        <v>310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294</v>
      </c>
      <c r="C62" s="9" t="s">
        <v>228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294</v>
      </c>
      <c r="C63" s="9" t="s">
        <v>228</v>
      </c>
      <c r="D63" s="13" t="s">
        <v>284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45941</v>
      </c>
      <c r="B64" s="14" t="s">
        <v>496</v>
      </c>
      <c r="C64" s="9" t="s">
        <v>104</v>
      </c>
      <c r="D64" s="13" t="s">
        <v>353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45896</v>
      </c>
      <c r="B65" s="14" t="s">
        <v>255</v>
      </c>
      <c r="C65" s="9" t="s">
        <v>79</v>
      </c>
      <c r="D65" s="13" t="s">
        <v>256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45958</v>
      </c>
      <c r="B66" s="14" t="s">
        <v>480</v>
      </c>
      <c r="C66" s="9" t="s">
        <v>79</v>
      </c>
      <c r="D66" s="13" t="s">
        <v>481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294</v>
      </c>
      <c r="C67" s="9" t="s">
        <v>228</v>
      </c>
      <c r="D67" s="13" t="s">
        <v>280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294</v>
      </c>
      <c r="C68" s="9" t="s">
        <v>228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45948</v>
      </c>
      <c r="B69" s="14" t="s">
        <v>393</v>
      </c>
      <c r="C69" s="9" t="s">
        <v>104</v>
      </c>
      <c r="D69" s="13" t="s">
        <v>394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45958</v>
      </c>
      <c r="B70" s="14" t="s">
        <v>482</v>
      </c>
      <c r="C70" s="9" t="s">
        <v>79</v>
      </c>
      <c r="D70" s="13" t="s">
        <v>483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294</v>
      </c>
      <c r="C71" s="9" t="s">
        <v>228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294</v>
      </c>
      <c r="C72" s="9" t="s">
        <v>228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294</v>
      </c>
      <c r="C73" s="9" t="s">
        <v>228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45964</v>
      </c>
      <c r="B74" s="14" t="s">
        <v>515</v>
      </c>
      <c r="C74" s="9" t="s">
        <v>226</v>
      </c>
      <c r="D74" s="13" t="s">
        <v>516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833.85377777777774</v>
      </c>
    </row>
    <row r="75" spans="1:56" ht="27.75" customHeight="1" x14ac:dyDescent="0.45">
      <c r="A75" s="3">
        <v>45964</v>
      </c>
      <c r="B75" s="14" t="s">
        <v>515</v>
      </c>
      <c r="C75" s="9" t="s">
        <v>226</v>
      </c>
      <c r="D75" s="13" t="s">
        <v>517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833.85377777777774</v>
      </c>
    </row>
    <row r="76" spans="1:56" ht="27.75" customHeight="1" x14ac:dyDescent="0.45">
      <c r="A76" s="3">
        <v>45964</v>
      </c>
      <c r="B76" s="14" t="s">
        <v>515</v>
      </c>
      <c r="C76" s="9" t="s">
        <v>226</v>
      </c>
      <c r="D76" s="13" t="s">
        <v>518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45916</v>
      </c>
      <c r="B77" s="14" t="s">
        <v>294</v>
      </c>
      <c r="C77" s="9" t="s">
        <v>228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7.75" customHeight="1" x14ac:dyDescent="0.45">
      <c r="A78" s="3">
        <v>45916</v>
      </c>
      <c r="B78" s="14" t="s">
        <v>294</v>
      </c>
      <c r="C78" s="9" t="s">
        <v>228</v>
      </c>
      <c r="D78" s="13" t="s">
        <v>280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291.84882222222222</v>
      </c>
    </row>
    <row r="80" spans="1:56" ht="27.75" customHeight="1" x14ac:dyDescent="0.45">
      <c r="A80" s="3">
        <v>45933</v>
      </c>
      <c r="B80" s="14" t="s">
        <v>337</v>
      </c>
      <c r="C80" s="9" t="s">
        <v>104</v>
      </c>
      <c r="D80" s="13" t="s">
        <v>325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254</v>
      </c>
      <c r="C81" s="9" t="s">
        <v>79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 t="s">
        <v>280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45909</v>
      </c>
      <c r="B83" s="14" t="s">
        <v>273</v>
      </c>
      <c r="C83" s="9" t="s">
        <v>79</v>
      </c>
      <c r="D83" s="13" t="s">
        <v>270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294</v>
      </c>
      <c r="C84" s="9" t="s">
        <v>228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45916</v>
      </c>
      <c r="B85" s="14" t="s">
        <v>294</v>
      </c>
      <c r="C85" s="9" t="s">
        <v>228</v>
      </c>
      <c r="D85" s="13" t="s">
        <v>281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7.75" customHeight="1" x14ac:dyDescent="0.45">
      <c r="A86" s="3">
        <v>45916</v>
      </c>
      <c r="B86" s="14" t="s">
        <v>294</v>
      </c>
      <c r="C86" s="9" t="s">
        <v>228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45933</v>
      </c>
      <c r="B87" s="14" t="s">
        <v>335</v>
      </c>
      <c r="C87" s="9" t="s">
        <v>104</v>
      </c>
      <c r="D87" s="13" t="s">
        <v>323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45933</v>
      </c>
      <c r="B88" s="14" t="s">
        <v>338</v>
      </c>
      <c r="C88" s="9" t="s">
        <v>104</v>
      </c>
      <c r="D88" s="13" t="s">
        <v>326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45891</v>
      </c>
      <c r="B89" s="14" t="s">
        <v>250</v>
      </c>
      <c r="C89" s="9" t="s">
        <v>79</v>
      </c>
      <c r="D89" s="13" t="s">
        <v>251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294</v>
      </c>
      <c r="C92" s="9" t="s">
        <v>228</v>
      </c>
      <c r="D92" s="13" t="s">
        <v>284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294</v>
      </c>
      <c r="C93" s="9" t="s">
        <v>228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252</v>
      </c>
      <c r="C94" s="9" t="s">
        <v>79</v>
      </c>
      <c r="D94" s="13" t="s">
        <v>253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430</v>
      </c>
      <c r="C95" s="9" t="s">
        <v>135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495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428</v>
      </c>
      <c r="C96" s="9" t="s">
        <v>135</v>
      </c>
      <c r="D96" s="13" t="s">
        <v>246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45892</v>
      </c>
      <c r="B97" s="14" t="s">
        <v>248</v>
      </c>
      <c r="C97" s="9" t="s">
        <v>79</v>
      </c>
      <c r="D97" s="13" t="s">
        <v>202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45951</v>
      </c>
      <c r="B98" s="14" t="s">
        <v>428</v>
      </c>
      <c r="C98" s="9" t="s">
        <v>135</v>
      </c>
      <c r="D98" s="13" t="s">
        <v>266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183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397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45958</v>
      </c>
      <c r="B99" s="14" t="s">
        <v>484</v>
      </c>
      <c r="C99" s="9" t="s">
        <v>79</v>
      </c>
      <c r="D99" s="13" t="s">
        <v>485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243.82306666666665</v>
      </c>
    </row>
    <row r="100" spans="1:56" ht="27.75" customHeight="1" x14ac:dyDescent="0.45">
      <c r="A100" s="3">
        <v>45958</v>
      </c>
      <c r="B100" s="14" t="s">
        <v>470</v>
      </c>
      <c r="C100" s="9" t="s">
        <v>104</v>
      </c>
      <c r="D100" s="13" t="s">
        <v>471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>
        <v>45891</v>
      </c>
      <c r="B101" s="14" t="s">
        <v>250</v>
      </c>
      <c r="C101" s="9" t="s">
        <v>79</v>
      </c>
      <c r="D101" s="13" t="s">
        <v>251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 t="s">
        <v>131</v>
      </c>
      <c r="B102" s="14" t="s">
        <v>131</v>
      </c>
      <c r="C102" s="9" t="s">
        <v>135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7916.333333333333</v>
      </c>
    </row>
    <row r="103" spans="1:56" ht="27.75" customHeight="1" x14ac:dyDescent="0.45">
      <c r="A103" s="3">
        <v>45933</v>
      </c>
      <c r="B103" s="14" t="s">
        <v>336</v>
      </c>
      <c r="C103" s="9" t="s">
        <v>79</v>
      </c>
      <c r="D103" s="13" t="s">
        <v>324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7.75" customHeight="1" x14ac:dyDescent="0.45">
      <c r="A104" s="3" t="s">
        <v>131</v>
      </c>
      <c r="B104" s="14" t="s">
        <v>131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1667.7075555555555</v>
      </c>
    </row>
    <row r="105" spans="1:56" ht="27.75" customHeight="1" x14ac:dyDescent="0.45">
      <c r="A105" s="3" t="s">
        <v>131</v>
      </c>
      <c r="B105" s="14" t="s">
        <v>131</v>
      </c>
      <c r="C105" s="9" t="s">
        <v>95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1625.4871111111113</v>
      </c>
    </row>
    <row r="106" spans="1:56" ht="27.75" customHeight="1" x14ac:dyDescent="0.45">
      <c r="A106" s="3" t="s">
        <v>131</v>
      </c>
      <c r="B106" s="14" t="s">
        <v>131</v>
      </c>
      <c r="C106" s="9" t="s">
        <v>228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25432.540222222222</v>
      </c>
    </row>
    <row r="107" spans="1:56" ht="27.75" customHeight="1" x14ac:dyDescent="0.45">
      <c r="A107" s="3">
        <v>45933</v>
      </c>
      <c r="B107" s="14" t="s">
        <v>334</v>
      </c>
      <c r="C107" s="9" t="s">
        <v>104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45919</v>
      </c>
      <c r="B108" s="14" t="s">
        <v>301</v>
      </c>
      <c r="C108" s="9" t="s">
        <v>135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296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45923</v>
      </c>
      <c r="B109" s="14" t="s">
        <v>309</v>
      </c>
      <c r="C109" s="9" t="s">
        <v>79</v>
      </c>
      <c r="D109" s="13" t="s">
        <v>310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244</v>
      </c>
      <c r="C110" s="9" t="s">
        <v>79</v>
      </c>
      <c r="D110" s="13" t="s">
        <v>245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45796</v>
      </c>
      <c r="B111" s="14" t="s">
        <v>220</v>
      </c>
      <c r="C111" s="9" t="s">
        <v>135</v>
      </c>
      <c r="D111" s="13" t="s">
        <v>219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45674</v>
      </c>
      <c r="B112" s="14" t="s">
        <v>208</v>
      </c>
      <c r="C112" s="9" t="s">
        <v>135</v>
      </c>
      <c r="D112" s="13" t="s">
        <v>207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183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214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45611</v>
      </c>
      <c r="B113" s="14" t="s">
        <v>182</v>
      </c>
      <c r="C113" s="9" t="s">
        <v>135</v>
      </c>
      <c r="D113" s="13" t="s">
        <v>181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45523</v>
      </c>
      <c r="B114" s="14" t="s">
        <v>172</v>
      </c>
      <c r="C114" s="9" t="s">
        <v>135</v>
      </c>
      <c r="D114" s="13" t="s">
        <v>171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45911</v>
      </c>
      <c r="B115" s="14" t="s">
        <v>274</v>
      </c>
      <c r="C115" s="9" t="s">
        <v>104</v>
      </c>
      <c r="D115" s="13" t="s">
        <v>275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128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45908</v>
      </c>
      <c r="B116" s="14" t="s">
        <v>272</v>
      </c>
      <c r="C116" s="9" t="s">
        <v>221</v>
      </c>
      <c r="D116" s="13" t="s">
        <v>222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45908</v>
      </c>
      <c r="B117" s="14" t="s">
        <v>272</v>
      </c>
      <c r="C117" s="9" t="s">
        <v>221</v>
      </c>
      <c r="D117" s="13" t="s">
        <v>247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128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45799</v>
      </c>
      <c r="B118" s="14" t="s">
        <v>224</v>
      </c>
      <c r="C118" s="9" t="s">
        <v>221</v>
      </c>
      <c r="D118" s="13" t="s">
        <v>222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128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45799</v>
      </c>
      <c r="B119" s="14" t="s">
        <v>224</v>
      </c>
      <c r="C119" s="9" t="s">
        <v>221</v>
      </c>
      <c r="D119" s="13" t="s">
        <v>247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128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196</v>
      </c>
      <c r="AG119" s="1" t="s">
        <v>112</v>
      </c>
      <c r="AH119" s="1" t="s">
        <v>75</v>
      </c>
      <c r="AI119" s="1">
        <v>4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45541</v>
      </c>
      <c r="B120" s="14" t="s">
        <v>174</v>
      </c>
      <c r="C120" s="9" t="s">
        <v>104</v>
      </c>
      <c r="D120" s="13" t="s">
        <v>175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128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176</v>
      </c>
      <c r="AG120" s="1" t="s">
        <v>112</v>
      </c>
      <c r="AH120" s="1" t="s">
        <v>75</v>
      </c>
      <c r="AI120" s="1">
        <v>4</v>
      </c>
      <c r="AJ120" s="3" t="s">
        <v>128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204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45916</v>
      </c>
      <c r="B122" s="14" t="s">
        <v>295</v>
      </c>
      <c r="C122" s="9" t="s">
        <v>228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229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230</v>
      </c>
      <c r="BD122" s="56">
        <v>0</v>
      </c>
    </row>
    <row r="123" spans="1:56" ht="27.75" customHeight="1" x14ac:dyDescent="0.45">
      <c r="A123" s="3">
        <v>45916</v>
      </c>
      <c r="B123" s="14" t="s">
        <v>295</v>
      </c>
      <c r="C123" s="9" t="s">
        <v>228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229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230</v>
      </c>
      <c r="BD123" s="56">
        <v>0</v>
      </c>
    </row>
    <row r="124" spans="1:56" ht="27.75" customHeight="1" x14ac:dyDescent="0.45">
      <c r="A124" s="3">
        <v>45916</v>
      </c>
      <c r="B124" s="14" t="s">
        <v>295</v>
      </c>
      <c r="C124" s="9" t="s">
        <v>228</v>
      </c>
      <c r="D124" s="13" t="s">
        <v>288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229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230</v>
      </c>
      <c r="BD124" s="56">
        <v>0</v>
      </c>
    </row>
    <row r="125" spans="1:56" ht="27.75" customHeight="1" x14ac:dyDescent="0.45">
      <c r="A125" s="3">
        <v>45916</v>
      </c>
      <c r="B125" s="14" t="s">
        <v>295</v>
      </c>
      <c r="C125" s="9" t="s">
        <v>228</v>
      </c>
      <c r="D125" s="13" t="s">
        <v>285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229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230</v>
      </c>
      <c r="BD125" s="56">
        <v>891.42570000000023</v>
      </c>
    </row>
    <row r="126" spans="1:56" ht="27.75" customHeight="1" x14ac:dyDescent="0.45">
      <c r="A126" s="3">
        <v>45916</v>
      </c>
      <c r="B126" s="14" t="s">
        <v>295</v>
      </c>
      <c r="C126" s="9" t="s">
        <v>228</v>
      </c>
      <c r="D126" s="13" t="s">
        <v>286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229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230</v>
      </c>
      <c r="BD126" s="56">
        <v>140.68034684550003</v>
      </c>
    </row>
    <row r="127" spans="1:56" ht="27.75" customHeight="1" x14ac:dyDescent="0.45">
      <c r="A127" s="3">
        <v>45916</v>
      </c>
      <c r="B127" s="14" t="s">
        <v>295</v>
      </c>
      <c r="C127" s="9" t="s">
        <v>228</v>
      </c>
      <c r="D127" s="13" t="s">
        <v>282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229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230</v>
      </c>
      <c r="BD127" s="56">
        <v>0</v>
      </c>
    </row>
    <row r="128" spans="1:56" ht="27.75" customHeight="1" x14ac:dyDescent="0.45">
      <c r="A128" s="3">
        <v>45916</v>
      </c>
      <c r="B128" s="14" t="s">
        <v>295</v>
      </c>
      <c r="C128" s="9" t="s">
        <v>228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229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230</v>
      </c>
      <c r="BD128" s="56">
        <v>0</v>
      </c>
    </row>
    <row r="129" spans="1:56" ht="27.75" customHeight="1" x14ac:dyDescent="0.45">
      <c r="A129" s="3">
        <v>45916</v>
      </c>
      <c r="B129" s="14" t="s">
        <v>295</v>
      </c>
      <c r="C129" s="9" t="s">
        <v>228</v>
      </c>
      <c r="D129" s="13" t="s">
        <v>292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229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230</v>
      </c>
      <c r="BD129" s="56">
        <v>0</v>
      </c>
    </row>
    <row r="130" spans="1:56" ht="27.75" customHeight="1" x14ac:dyDescent="0.45">
      <c r="A130" s="3">
        <v>45916</v>
      </c>
      <c r="B130" s="14" t="s">
        <v>295</v>
      </c>
      <c r="C130" s="9" t="s">
        <v>228</v>
      </c>
      <c r="D130" s="13" t="s">
        <v>288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229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230</v>
      </c>
      <c r="BD130" s="56">
        <v>0</v>
      </c>
    </row>
    <row r="131" spans="1:56" ht="27.75" customHeight="1" x14ac:dyDescent="0.45">
      <c r="A131" s="3">
        <v>45916</v>
      </c>
      <c r="B131" s="14" t="s">
        <v>295</v>
      </c>
      <c r="C131" s="9" t="s">
        <v>228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229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230</v>
      </c>
      <c r="BD131" s="56">
        <v>0</v>
      </c>
    </row>
    <row r="132" spans="1:56" ht="27.75" customHeight="1" x14ac:dyDescent="0.45">
      <c r="A132" s="3">
        <v>45916</v>
      </c>
      <c r="B132" s="14" t="s">
        <v>295</v>
      </c>
      <c r="C132" s="9" t="s">
        <v>228</v>
      </c>
      <c r="D132" s="13" t="s">
        <v>288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229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230</v>
      </c>
      <c r="BD132" s="56">
        <v>0</v>
      </c>
    </row>
    <row r="133" spans="1:56" ht="27.75" customHeight="1" x14ac:dyDescent="0.45">
      <c r="A133" s="3">
        <v>45916</v>
      </c>
      <c r="B133" s="14" t="s">
        <v>295</v>
      </c>
      <c r="C133" s="9" t="s">
        <v>228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229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230</v>
      </c>
      <c r="BD133" s="56">
        <v>0</v>
      </c>
    </row>
    <row r="134" spans="1:56" ht="27.75" customHeight="1" x14ac:dyDescent="0.45">
      <c r="A134" s="3">
        <v>45916</v>
      </c>
      <c r="B134" s="14" t="s">
        <v>295</v>
      </c>
      <c r="C134" s="9" t="s">
        <v>228</v>
      </c>
      <c r="D134" s="13" t="s">
        <v>293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229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445.71285000000012</v>
      </c>
    </row>
    <row r="135" spans="1:56" ht="27.75" customHeight="1" x14ac:dyDescent="0.45">
      <c r="A135" s="3">
        <v>45916</v>
      </c>
      <c r="B135" s="14" t="s">
        <v>295</v>
      </c>
      <c r="C135" s="9" t="s">
        <v>228</v>
      </c>
      <c r="D135" s="13" t="s">
        <v>290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229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0</v>
      </c>
    </row>
    <row r="136" spans="1:56" ht="27.75" customHeight="1" x14ac:dyDescent="0.45">
      <c r="A136" s="3">
        <v>45916</v>
      </c>
      <c r="B136" s="14" t="s">
        <v>295</v>
      </c>
      <c r="C136" s="9" t="s">
        <v>228</v>
      </c>
      <c r="D136" s="13" t="s">
        <v>288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229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customHeight="1" x14ac:dyDescent="0.45">
      <c r="A137" s="3">
        <v>45916</v>
      </c>
      <c r="B137" s="14" t="s">
        <v>295</v>
      </c>
      <c r="C137" s="9" t="s">
        <v>228</v>
      </c>
      <c r="D137" s="13" t="s">
        <v>285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229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1337.1385500000004</v>
      </c>
    </row>
    <row r="138" spans="1:56" ht="27.75" customHeight="1" x14ac:dyDescent="0.45">
      <c r="A138" s="3">
        <v>45916</v>
      </c>
      <c r="B138" s="14" t="s">
        <v>295</v>
      </c>
      <c r="C138" s="9" t="s">
        <v>228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229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445.71285000000012</v>
      </c>
    </row>
    <row r="139" spans="1:56" ht="27.75" customHeight="1" x14ac:dyDescent="0.45">
      <c r="A139" s="3">
        <v>45916</v>
      </c>
      <c r="B139" s="14" t="s">
        <v>295</v>
      </c>
      <c r="C139" s="9" t="s">
        <v>228</v>
      </c>
      <c r="D139" s="13" t="s">
        <v>287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229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45">
      <c r="A140" s="3">
        <v>45916</v>
      </c>
      <c r="B140" s="14" t="s">
        <v>295</v>
      </c>
      <c r="C140" s="9" t="s">
        <v>228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229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229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 t="s">
        <v>288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 t="s">
        <v>379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229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304.29531611111116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311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311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381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229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229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847.40467777777781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229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222.85642500000006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 t="s">
        <v>283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 t="s">
        <v>290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 t="s">
        <v>288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289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 t="s">
        <v>285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 t="s">
        <v>286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229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668.56927500000018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293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288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423.7023388888889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229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217.3537972222222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 t="s">
        <v>285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229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891.42570000000023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 t="s">
        <v>286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 t="s">
        <v>282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291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229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 t="s">
        <v>290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423.7023388888889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 t="s">
        <v>283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229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0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311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229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 t="s">
        <v>288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229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 t="s">
        <v>292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434.7075944444444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 t="s">
        <v>285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381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229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0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229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847.40467777777781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229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668.56927500000018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229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0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 t="s">
        <v>290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 t="s">
        <v>288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 t="s">
        <v>285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293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229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356.57028000000008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288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285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 t="s">
        <v>286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 t="s">
        <v>381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229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317</v>
      </c>
      <c r="AZ186" s="2">
        <v>0</v>
      </c>
      <c r="BA186" s="2">
        <v>0</v>
      </c>
      <c r="BB186" s="2">
        <v>0</v>
      </c>
      <c r="BC186" s="1" t="s">
        <v>230</v>
      </c>
      <c r="BD186" s="56">
        <v>0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 t="s">
        <v>311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229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0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290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229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635.55350833333341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 t="s">
        <v>288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 t="s">
        <v>285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229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891.42570000000023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 t="s">
        <v>283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229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0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229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 t="s">
        <v>288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 t="s">
        <v>289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285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229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 t="s">
        <v>282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229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0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 t="s">
        <v>291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222.85642500000006</v>
      </c>
    </row>
    <row r="202" spans="1:56" ht="27.75" customHeight="1" x14ac:dyDescent="0.45">
      <c r="A202" s="3" t="s">
        <v>131</v>
      </c>
      <c r="B202" s="14" t="s">
        <v>131</v>
      </c>
      <c r="C202" s="9" t="s">
        <v>228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229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112988.20747500002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229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45951</v>
      </c>
      <c r="B204" s="14" t="s">
        <v>433</v>
      </c>
      <c r="C204" s="9" t="s">
        <v>135</v>
      </c>
      <c r="D204" s="13" t="s">
        <v>227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183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105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196</v>
      </c>
      <c r="AG204" s="1" t="s">
        <v>112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401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45">
      <c r="A205" s="3" t="s">
        <v>131</v>
      </c>
      <c r="B205" s="14" t="s">
        <v>131</v>
      </c>
      <c r="C205" s="9" t="s">
        <v>135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105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196</v>
      </c>
      <c r="AG205" s="1" t="s">
        <v>112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21778.448888888888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 t="s">
        <v>125</v>
      </c>
      <c r="C207" s="9" t="s">
        <v>497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126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242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1129.8412125</v>
      </c>
    </row>
    <row r="208" spans="1:56" ht="27.75" customHeight="1" x14ac:dyDescent="0.45">
      <c r="A208" s="3">
        <v>45964</v>
      </c>
      <c r="B208" s="14" t="s">
        <v>125</v>
      </c>
      <c r="C208" s="9" t="s">
        <v>519</v>
      </c>
      <c r="D208" s="13" t="s">
        <v>520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120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126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521</v>
      </c>
      <c r="AZ208" s="2">
        <v>0</v>
      </c>
      <c r="BA208" s="2">
        <v>0</v>
      </c>
      <c r="BB208" s="2">
        <v>0</v>
      </c>
      <c r="BC208" s="1" t="s">
        <v>101</v>
      </c>
      <c r="BD208" s="56">
        <v>309.87206249999997</v>
      </c>
    </row>
    <row r="209" spans="1:56" ht="27.75" customHeight="1" x14ac:dyDescent="0.45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126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0</v>
      </c>
    </row>
    <row r="210" spans="1:56" ht="27.75" customHeight="1" x14ac:dyDescent="0.45">
      <c r="A210" s="3">
        <v>45953</v>
      </c>
      <c r="B210" s="14" t="s">
        <v>461</v>
      </c>
      <c r="C210" s="9" t="s">
        <v>318</v>
      </c>
      <c r="D210" s="13" t="s">
        <v>453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45953</v>
      </c>
      <c r="B211" s="14" t="s">
        <v>462</v>
      </c>
      <c r="C211" s="9" t="s">
        <v>226</v>
      </c>
      <c r="D211" s="13" t="s">
        <v>436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462</v>
      </c>
      <c r="C212" s="9" t="s">
        <v>226</v>
      </c>
      <c r="D212" s="13" t="s">
        <v>437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522</v>
      </c>
      <c r="C213" s="9" t="s">
        <v>104</v>
      </c>
      <c r="D213" s="13" t="s">
        <v>508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523</v>
      </c>
      <c r="C214" s="9" t="s">
        <v>104</v>
      </c>
      <c r="D214" s="13" t="s">
        <v>509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463</v>
      </c>
      <c r="C215" s="9" t="s">
        <v>226</v>
      </c>
      <c r="D215" s="13" t="s">
        <v>447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464</v>
      </c>
      <c r="C216" s="9" t="s">
        <v>226</v>
      </c>
      <c r="D216" s="13" t="s">
        <v>449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464</v>
      </c>
      <c r="C217" s="9" t="s">
        <v>226</v>
      </c>
      <c r="D217" s="13" t="s">
        <v>450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463</v>
      </c>
      <c r="C218" s="9" t="s">
        <v>226</v>
      </c>
      <c r="D218" s="13" t="s">
        <v>446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465</v>
      </c>
      <c r="C219" s="9" t="s">
        <v>226</v>
      </c>
      <c r="D219" s="13" t="s">
        <v>451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465</v>
      </c>
      <c r="C220" s="9" t="s">
        <v>226</v>
      </c>
      <c r="D220" s="13" t="s">
        <v>452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488</v>
      </c>
      <c r="C221" s="9" t="s">
        <v>79</v>
      </c>
      <c r="D221" s="13" t="s">
        <v>489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0</v>
      </c>
      <c r="B222" s="14" t="s">
        <v>125</v>
      </c>
      <c r="C222" s="9" t="s">
        <v>497</v>
      </c>
      <c r="D222" s="13" t="s">
        <v>498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497</v>
      </c>
      <c r="D223" s="13" t="s">
        <v>499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117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125</v>
      </c>
      <c r="C224" s="9" t="s">
        <v>497</v>
      </c>
      <c r="D224" s="13" t="s">
        <v>544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773.56453533333331</v>
      </c>
    </row>
    <row r="225" spans="1:56" ht="27.75" customHeight="1" x14ac:dyDescent="0.45">
      <c r="A225" s="3">
        <v>45962</v>
      </c>
      <c r="B225" s="14" t="s">
        <v>525</v>
      </c>
      <c r="C225" s="9" t="s">
        <v>497</v>
      </c>
      <c r="D225" s="13" t="s">
        <v>500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526</v>
      </c>
      <c r="C226" s="9" t="s">
        <v>108</v>
      </c>
      <c r="D226" s="13" t="s">
        <v>354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117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545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526</v>
      </c>
      <c r="C227" s="9" t="s">
        <v>108</v>
      </c>
      <c r="D227" s="13" t="s">
        <v>355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117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545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526</v>
      </c>
      <c r="C228" s="9" t="s">
        <v>108</v>
      </c>
      <c r="D228" s="13" t="s">
        <v>490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545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527</v>
      </c>
      <c r="C229" s="9" t="s">
        <v>108</v>
      </c>
      <c r="D229" s="13" t="s">
        <v>340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117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545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527</v>
      </c>
      <c r="C230" s="9" t="s">
        <v>108</v>
      </c>
      <c r="D230" s="13" t="s">
        <v>491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117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545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527</v>
      </c>
      <c r="C231" s="9" t="s">
        <v>108</v>
      </c>
      <c r="D231" s="13" t="s">
        <v>492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545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528</v>
      </c>
      <c r="C232" s="9" t="s">
        <v>104</v>
      </c>
      <c r="D232" s="13" t="s">
        <v>279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117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238.09713619999999</v>
      </c>
    </row>
    <row r="233" spans="1:56" ht="27.75" customHeight="1" x14ac:dyDescent="0.45">
      <c r="A233" s="3">
        <v>45962</v>
      </c>
      <c r="B233" s="14" t="s">
        <v>529</v>
      </c>
      <c r="C233" s="9" t="s">
        <v>104</v>
      </c>
      <c r="D233" s="13" t="s">
        <v>261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530</v>
      </c>
      <c r="C234" s="9" t="s">
        <v>104</v>
      </c>
      <c r="D234" s="13" t="s">
        <v>243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 t="s">
        <v>131</v>
      </c>
      <c r="B235" s="14" t="s">
        <v>131</v>
      </c>
      <c r="C235" s="9" t="s">
        <v>108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117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7735.6453533333333</v>
      </c>
    </row>
    <row r="236" spans="1:56" ht="27.75" customHeight="1" x14ac:dyDescent="0.45">
      <c r="A236" s="3">
        <v>45958</v>
      </c>
      <c r="B236" s="14" t="s">
        <v>475</v>
      </c>
      <c r="C236" s="9" t="s">
        <v>104</v>
      </c>
      <c r="D236" s="13" t="s">
        <v>476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45958</v>
      </c>
      <c r="B237" s="14" t="s">
        <v>477</v>
      </c>
      <c r="C237" s="9" t="s">
        <v>104</v>
      </c>
      <c r="D237" s="13" t="s">
        <v>478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183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45631</v>
      </c>
      <c r="B238" s="14" t="s">
        <v>189</v>
      </c>
      <c r="C238" s="9" t="s">
        <v>106</v>
      </c>
      <c r="D238" s="13" t="s">
        <v>140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117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199</v>
      </c>
      <c r="AZ238" s="2">
        <v>0</v>
      </c>
      <c r="BA238" s="2">
        <v>0</v>
      </c>
      <c r="BB238" s="2">
        <v>0</v>
      </c>
      <c r="BC238" s="1" t="s">
        <v>118</v>
      </c>
      <c r="BD238" s="56">
        <v>604.77275372359998</v>
      </c>
    </row>
    <row r="239" spans="1:56" ht="27.75" customHeight="1" x14ac:dyDescent="0.45">
      <c r="A239" s="3">
        <v>45896</v>
      </c>
      <c r="B239" s="14" t="s">
        <v>257</v>
      </c>
      <c r="C239" s="9" t="s">
        <v>104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238.09713619999999</v>
      </c>
    </row>
    <row r="240" spans="1:56" ht="27.75" customHeight="1" x14ac:dyDescent="0.45">
      <c r="A240" s="3">
        <v>45896</v>
      </c>
      <c r="B240" s="14" t="s">
        <v>259</v>
      </c>
      <c r="C240" s="9" t="s">
        <v>104</v>
      </c>
      <c r="D240" s="13" t="s">
        <v>243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45896</v>
      </c>
      <c r="B241" s="14" t="s">
        <v>260</v>
      </c>
      <c r="C241" s="9" t="s">
        <v>104</v>
      </c>
      <c r="D241" s="13" t="s">
        <v>261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238.09713619999999</v>
      </c>
    </row>
    <row r="242" spans="1:56" ht="27.75" customHeight="1" x14ac:dyDescent="0.45">
      <c r="A242" s="3">
        <v>45911</v>
      </c>
      <c r="B242" s="14" t="s">
        <v>278</v>
      </c>
      <c r="C242" s="9" t="s">
        <v>104</v>
      </c>
      <c r="D242" s="13" t="s">
        <v>279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 t="s">
        <v>131</v>
      </c>
      <c r="B243" s="14" t="s">
        <v>131</v>
      </c>
      <c r="C243" s="9" t="s">
        <v>106</v>
      </c>
      <c r="D243" s="13" t="s">
        <v>140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117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773.56453533333331</v>
      </c>
    </row>
    <row r="244" spans="1:56" ht="27.75" customHeight="1" x14ac:dyDescent="0.45">
      <c r="A244" s="3">
        <v>45854</v>
      </c>
      <c r="B244" s="14" t="s">
        <v>237</v>
      </c>
      <c r="C244" s="9" t="s">
        <v>79</v>
      </c>
      <c r="D244" s="13" t="s">
        <v>238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117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238.09713619999999</v>
      </c>
    </row>
    <row r="245" spans="1:56" ht="27.75" customHeight="1" x14ac:dyDescent="0.45">
      <c r="A245" s="3">
        <v>45826</v>
      </c>
      <c r="B245" s="14" t="s">
        <v>232</v>
      </c>
      <c r="C245" s="9" t="s">
        <v>104</v>
      </c>
      <c r="D245" s="13" t="s">
        <v>223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117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597.62381186199991</v>
      </c>
    </row>
    <row r="246" spans="1:56" ht="27.75" customHeight="1" x14ac:dyDescent="0.45">
      <c r="A246" s="3">
        <v>45066</v>
      </c>
      <c r="B246" s="14" t="s">
        <v>123</v>
      </c>
      <c r="C246" s="9" t="s">
        <v>79</v>
      </c>
      <c r="D246" s="13" t="s">
        <v>122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396.82856033333326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117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45">
      <c r="A248" s="3">
        <v>45965</v>
      </c>
      <c r="B248" s="14" t="s">
        <v>125</v>
      </c>
      <c r="C248" s="9" t="s">
        <v>546</v>
      </c>
      <c r="D248" s="13" t="s">
        <v>547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45">
      <c r="A249" s="3">
        <v>45965</v>
      </c>
      <c r="B249" s="14" t="s">
        <v>125</v>
      </c>
      <c r="C249" s="9" t="s">
        <v>546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45965</v>
      </c>
      <c r="B250" s="14" t="s">
        <v>125</v>
      </c>
      <c r="C250" s="9" t="s">
        <v>357</v>
      </c>
      <c r="D250" s="13" t="s">
        <v>548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534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536</v>
      </c>
      <c r="AG250" s="1" t="s">
        <v>113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290.86346249999997</v>
      </c>
    </row>
    <row r="251" spans="1:56" ht="27.75" customHeight="1" x14ac:dyDescent="0.45">
      <c r="A251" s="3">
        <v>45965</v>
      </c>
      <c r="B251" s="14" t="s">
        <v>125</v>
      </c>
      <c r="C251" s="9" t="s">
        <v>357</v>
      </c>
      <c r="D251" s="13" t="s">
        <v>549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534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536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412.4817124999999</v>
      </c>
    </row>
    <row r="252" spans="1:56" ht="27.75" customHeight="1" x14ac:dyDescent="0.45">
      <c r="A252" s="3">
        <v>45965</v>
      </c>
      <c r="B252" s="14" t="s">
        <v>125</v>
      </c>
      <c r="C252" s="9" t="s">
        <v>357</v>
      </c>
      <c r="D252" s="13" t="s">
        <v>533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534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536</v>
      </c>
      <c r="AG252" s="1" t="s">
        <v>112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412.4817124999999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198</v>
      </c>
      <c r="D253" s="13" t="s">
        <v>198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2224.2684750000003</v>
      </c>
    </row>
    <row r="254" spans="1:56" ht="27.75" customHeight="1" x14ac:dyDescent="0.45">
      <c r="A254" s="3" t="s">
        <v>131</v>
      </c>
      <c r="B254" s="14" t="s">
        <v>131</v>
      </c>
      <c r="C254" s="9" t="s">
        <v>203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120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2224.2684750000003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114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45">
      <c r="A256" s="3">
        <v>45944</v>
      </c>
      <c r="B256" s="14" t="s">
        <v>370</v>
      </c>
      <c r="C256" s="9" t="s">
        <v>361</v>
      </c>
      <c r="D256" s="13" t="s">
        <v>362</v>
      </c>
      <c r="E256" s="9">
        <v>23</v>
      </c>
      <c r="F256" s="9">
        <v>34</v>
      </c>
      <c r="G256" s="9" t="s">
        <v>359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363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360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359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363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360</v>
      </c>
      <c r="BD257" s="56">
        <v>0</v>
      </c>
    </row>
    <row r="258" spans="1:56" ht="27.75" customHeight="1" x14ac:dyDescent="0.45">
      <c r="A258" s="3">
        <v>45944</v>
      </c>
      <c r="B258" s="14" t="s">
        <v>371</v>
      </c>
      <c r="C258" s="9" t="s">
        <v>361</v>
      </c>
      <c r="D258" s="13" t="s">
        <v>364</v>
      </c>
      <c r="E258" s="9">
        <v>23</v>
      </c>
      <c r="F258" s="9">
        <v>34</v>
      </c>
      <c r="G258" s="9" t="s">
        <v>365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366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360</v>
      </c>
      <c r="BD258" s="56">
        <v>0</v>
      </c>
    </row>
    <row r="259" spans="1:56" ht="27.75" customHeight="1" x14ac:dyDescent="0.45">
      <c r="A259" s="3">
        <v>45944</v>
      </c>
      <c r="B259" s="14" t="s">
        <v>371</v>
      </c>
      <c r="C259" s="9" t="s">
        <v>361</v>
      </c>
      <c r="D259" s="13" t="s">
        <v>367</v>
      </c>
      <c r="E259" s="9">
        <v>23</v>
      </c>
      <c r="F259" s="9">
        <v>34</v>
      </c>
      <c r="G259" s="9" t="s">
        <v>365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366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360</v>
      </c>
      <c r="BD259" s="56">
        <v>0</v>
      </c>
    </row>
    <row r="260" spans="1:56" ht="27.75" customHeight="1" x14ac:dyDescent="0.45">
      <c r="A260" s="3">
        <v>45944</v>
      </c>
      <c r="B260" s="14" t="s">
        <v>371</v>
      </c>
      <c r="C260" s="9" t="s">
        <v>361</v>
      </c>
      <c r="D260" s="13" t="s">
        <v>368</v>
      </c>
      <c r="E260" s="9">
        <v>23</v>
      </c>
      <c r="F260" s="9">
        <v>34</v>
      </c>
      <c r="G260" s="9" t="s">
        <v>365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366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360</v>
      </c>
      <c r="BD260" s="56">
        <v>0</v>
      </c>
    </row>
    <row r="261" spans="1:56" ht="27.75" customHeight="1" x14ac:dyDescent="0.45">
      <c r="A261" s="3">
        <v>45964</v>
      </c>
      <c r="B261" s="14" t="s">
        <v>550</v>
      </c>
      <c r="C261" s="9" t="s">
        <v>361</v>
      </c>
      <c r="D261" s="13" t="s">
        <v>531</v>
      </c>
      <c r="E261" s="9">
        <v>23</v>
      </c>
      <c r="F261" s="9">
        <v>34</v>
      </c>
      <c r="G261" s="9" t="s">
        <v>365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366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360</v>
      </c>
      <c r="BD261" s="56">
        <v>150.88063511111116</v>
      </c>
    </row>
    <row r="262" spans="1:56" ht="27.75" customHeight="1" x14ac:dyDescent="0.45">
      <c r="A262" s="3">
        <v>45964</v>
      </c>
      <c r="B262" s="14" t="s">
        <v>550</v>
      </c>
      <c r="C262" s="9" t="s">
        <v>361</v>
      </c>
      <c r="D262" s="13" t="s">
        <v>368</v>
      </c>
      <c r="E262" s="9">
        <v>23</v>
      </c>
      <c r="F262" s="9">
        <v>34</v>
      </c>
      <c r="G262" s="9" t="s">
        <v>365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366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360</v>
      </c>
      <c r="BD262" s="56">
        <v>400.2085242222222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365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366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360</v>
      </c>
      <c r="BD263" s="56">
        <v>0</v>
      </c>
    </row>
    <row r="264" spans="1:56" ht="27.75" customHeight="1" x14ac:dyDescent="0.45">
      <c r="A264" s="3">
        <v>45953</v>
      </c>
      <c r="B264" s="14" t="s">
        <v>454</v>
      </c>
      <c r="C264" s="9" t="s">
        <v>438</v>
      </c>
      <c r="D264" s="13" t="s">
        <v>455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439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456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440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439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441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511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511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511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511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239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45964</v>
      </c>
      <c r="B272" s="14" t="s">
        <v>125</v>
      </c>
      <c r="C272" s="9" t="s">
        <v>133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330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265</v>
      </c>
      <c r="BD272" s="56">
        <v>0</v>
      </c>
    </row>
    <row r="273" spans="1:56" ht="27.75" customHeight="1" x14ac:dyDescent="0.45">
      <c r="A273" s="3">
        <v>45958</v>
      </c>
      <c r="B273" s="14" t="s">
        <v>494</v>
      </c>
      <c r="C273" s="9" t="s">
        <v>133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120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330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265</v>
      </c>
      <c r="BD273" s="56">
        <v>701.79541403400003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330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265</v>
      </c>
      <c r="BD274" s="56">
        <v>0</v>
      </c>
    </row>
    <row r="275" spans="1:56" ht="27.75" customHeight="1" x14ac:dyDescent="0.45">
      <c r="A275" s="3">
        <v>0</v>
      </c>
      <c r="B275" s="14" t="s">
        <v>125</v>
      </c>
      <c r="C275" s="9" t="s">
        <v>106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184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896.31799111111116</v>
      </c>
    </row>
    <row r="276" spans="1:56" ht="27.75" customHeight="1" x14ac:dyDescent="0.45">
      <c r="A276" s="3">
        <v>0</v>
      </c>
      <c r="B276" s="14" t="s">
        <v>125</v>
      </c>
      <c r="C276" s="9" t="s">
        <v>106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184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1235.5937244444444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184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185</v>
      </c>
      <c r="BD277" s="56">
        <v>0</v>
      </c>
    </row>
    <row r="278" spans="1:56" ht="27.75" customHeight="1" x14ac:dyDescent="0.45">
      <c r="A278" s="3">
        <v>45962</v>
      </c>
      <c r="B278" s="14" t="s">
        <v>532</v>
      </c>
      <c r="C278" s="9" t="s">
        <v>143</v>
      </c>
      <c r="D278" s="13" t="s">
        <v>144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124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512</v>
      </c>
      <c r="AZ278" s="2">
        <v>0</v>
      </c>
      <c r="BA278" s="2">
        <v>0</v>
      </c>
      <c r="BB278" s="2">
        <v>0</v>
      </c>
      <c r="BC278" s="1" t="s">
        <v>102</v>
      </c>
      <c r="BD278" s="56">
        <v>4480.9142504000001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124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142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139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761.48529722222236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124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145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94" t="s">
        <v>52</v>
      </c>
      <c r="F3" s="94"/>
      <c r="G3" s="95">
        <v>10.34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396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344</v>
      </c>
      <c r="BD7" s="56">
        <v>0</v>
      </c>
    </row>
    <row r="8" spans="1:56" ht="27.75" customHeight="1" x14ac:dyDescent="0.45">
      <c r="A8" s="3">
        <v>45950</v>
      </c>
      <c r="B8" s="14" t="s">
        <v>389</v>
      </c>
      <c r="C8" s="9" t="s">
        <v>386</v>
      </c>
      <c r="D8" s="13" t="s">
        <v>387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389</v>
      </c>
      <c r="C9" s="9" t="s">
        <v>386</v>
      </c>
      <c r="D9" s="13" t="s">
        <v>316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506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442</v>
      </c>
      <c r="C11" s="9" t="s">
        <v>410</v>
      </c>
      <c r="D11" s="13" t="s">
        <v>411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442</v>
      </c>
      <c r="C12" s="9" t="s">
        <v>410</v>
      </c>
      <c r="D12" s="13" t="s">
        <v>443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120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305</v>
      </c>
      <c r="C13" s="9" t="s">
        <v>304</v>
      </c>
      <c r="D13" s="13" t="s">
        <v>306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305</v>
      </c>
      <c r="C14" s="9" t="s">
        <v>304</v>
      </c>
      <c r="D14" s="13" t="s">
        <v>306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305</v>
      </c>
      <c r="C15" s="9" t="s">
        <v>304</v>
      </c>
      <c r="D15" s="13" t="s">
        <v>306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305</v>
      </c>
      <c r="C16" s="9" t="s">
        <v>304</v>
      </c>
      <c r="D16" s="13" t="s">
        <v>306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459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164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505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460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164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505</v>
      </c>
      <c r="AZ19" s="2">
        <v>0</v>
      </c>
      <c r="BA19" s="2">
        <v>0</v>
      </c>
      <c r="BB19" s="2">
        <v>0</v>
      </c>
      <c r="BC19" s="1" t="s">
        <v>100</v>
      </c>
      <c r="BD19" s="56">
        <v>727.1650699973336</v>
      </c>
    </row>
    <row r="20" spans="1:56" ht="27.75" customHeight="1" x14ac:dyDescent="0.45">
      <c r="A20" s="3">
        <v>45952</v>
      </c>
      <c r="B20" s="14" t="s">
        <v>460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215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45919</v>
      </c>
      <c r="B24" s="14" t="s">
        <v>298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263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299</v>
      </c>
      <c r="AG24" s="1" t="s">
        <v>114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45941</v>
      </c>
      <c r="B25" s="14" t="s">
        <v>351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263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114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412</v>
      </c>
      <c r="C27" s="9" t="s">
        <v>73</v>
      </c>
      <c r="D27" s="13" t="s">
        <v>347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421</v>
      </c>
      <c r="AG27" s="1" t="s">
        <v>112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412</v>
      </c>
      <c r="C28" s="9" t="s">
        <v>73</v>
      </c>
      <c r="D28" s="13" t="s">
        <v>234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421</v>
      </c>
      <c r="AG28" s="1" t="s">
        <v>114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412</v>
      </c>
      <c r="C29" s="9" t="s">
        <v>73</v>
      </c>
      <c r="D29" s="13" t="s">
        <v>349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421</v>
      </c>
      <c r="AG29" s="1" t="s">
        <v>113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412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421</v>
      </c>
      <c r="AG30" s="1" t="s">
        <v>112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412</v>
      </c>
      <c r="C31" s="9" t="s">
        <v>73</v>
      </c>
      <c r="D31" s="13" t="s">
        <v>422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421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225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423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352.51463377777782</v>
      </c>
    </row>
    <row r="33" spans="1:56" ht="27.75" customHeight="1" x14ac:dyDescent="0.45">
      <c r="A33" s="3">
        <v>45953</v>
      </c>
      <c r="B33" s="14" t="s">
        <v>412</v>
      </c>
      <c r="C33" s="9" t="s">
        <v>73</v>
      </c>
      <c r="D33" s="13" t="s">
        <v>267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423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412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423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412</v>
      </c>
      <c r="C35" s="9" t="s">
        <v>73</v>
      </c>
      <c r="D35" s="13" t="s">
        <v>235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423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705.02926755555563</v>
      </c>
    </row>
    <row r="36" spans="1:56" ht="27.75" customHeight="1" x14ac:dyDescent="0.45">
      <c r="A36" s="3">
        <v>45953</v>
      </c>
      <c r="B36" s="14" t="s">
        <v>416</v>
      </c>
      <c r="C36" s="9" t="s">
        <v>73</v>
      </c>
      <c r="D36" s="13" t="s">
        <v>235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424</v>
      </c>
      <c r="AG36" s="1" t="s">
        <v>112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233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424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45953</v>
      </c>
      <c r="B38" s="14" t="s">
        <v>416</v>
      </c>
      <c r="C38" s="9" t="s">
        <v>73</v>
      </c>
      <c r="D38" s="13" t="s">
        <v>425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424</v>
      </c>
      <c r="AG38" s="1" t="s">
        <v>112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416</v>
      </c>
      <c r="C39" s="9" t="s">
        <v>73</v>
      </c>
      <c r="D39" s="13" t="s">
        <v>249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424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 t="s">
        <v>131</v>
      </c>
      <c r="B40" s="14" t="s">
        <v>131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167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112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15863.158520000001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167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45905</v>
      </c>
      <c r="B42" s="14" t="s">
        <v>268</v>
      </c>
      <c r="C42" s="9" t="s">
        <v>135</v>
      </c>
      <c r="D42" s="13" t="s">
        <v>264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105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109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178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109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179</v>
      </c>
      <c r="BD43" s="56">
        <v>0</v>
      </c>
    </row>
    <row r="44" spans="1:56" ht="27.75" customHeight="1" x14ac:dyDescent="0.45">
      <c r="A44" s="3">
        <v>45962</v>
      </c>
      <c r="B44" s="14" t="s">
        <v>513</v>
      </c>
      <c r="C44" s="9" t="s">
        <v>497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134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112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101</v>
      </c>
      <c r="BD44" s="56">
        <v>540.28975000000003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134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101</v>
      </c>
      <c r="BD45" s="56">
        <v>0</v>
      </c>
    </row>
    <row r="46" spans="1:56" ht="27.75" customHeight="1" x14ac:dyDescent="0.45">
      <c r="A46" s="3">
        <v>45951</v>
      </c>
      <c r="B46" s="14" t="s">
        <v>431</v>
      </c>
      <c r="C46" s="9" t="s">
        <v>135</v>
      </c>
      <c r="D46" s="13" t="s">
        <v>127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495</v>
      </c>
      <c r="AG46" s="1" t="s">
        <v>112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399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45">
      <c r="A47" s="3">
        <v>45916</v>
      </c>
      <c r="B47" s="14" t="s">
        <v>294</v>
      </c>
      <c r="C47" s="9" t="s">
        <v>228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430</v>
      </c>
      <c r="C48" s="9" t="s">
        <v>135</v>
      </c>
      <c r="D48" s="13" t="s">
        <v>240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514</v>
      </c>
      <c r="AG48" s="1" t="s">
        <v>112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45919</v>
      </c>
      <c r="B49" s="14" t="s">
        <v>300</v>
      </c>
      <c r="C49" s="9" t="s">
        <v>135</v>
      </c>
      <c r="D49" s="13" t="s">
        <v>240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317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294</v>
      </c>
      <c r="C50" s="9" t="s">
        <v>228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294</v>
      </c>
      <c r="C51" s="9" t="s">
        <v>228</v>
      </c>
      <c r="D51" s="13" t="s">
        <v>280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294</v>
      </c>
      <c r="C52" s="9" t="s">
        <v>228</v>
      </c>
      <c r="D52" s="13" t="s">
        <v>284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294</v>
      </c>
      <c r="C53" s="9" t="s">
        <v>228</v>
      </c>
      <c r="D53" s="13" t="s">
        <v>280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294</v>
      </c>
      <c r="C54" s="9" t="s">
        <v>228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294</v>
      </c>
      <c r="C55" s="9" t="s">
        <v>228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294</v>
      </c>
      <c r="C56" s="9" t="s">
        <v>228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294</v>
      </c>
      <c r="C57" s="9" t="s">
        <v>228</v>
      </c>
      <c r="D57" s="13" t="s">
        <v>281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416.92688888888887</v>
      </c>
    </row>
    <row r="58" spans="1:56" ht="27.75" customHeight="1" x14ac:dyDescent="0.45">
      <c r="A58" s="3">
        <v>45923</v>
      </c>
      <c r="B58" s="14" t="s">
        <v>309</v>
      </c>
      <c r="C58" s="9" t="s">
        <v>79</v>
      </c>
      <c r="D58" s="13" t="s">
        <v>310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294</v>
      </c>
      <c r="C59" s="9" t="s">
        <v>228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416.92688888888887</v>
      </c>
    </row>
    <row r="60" spans="1:56" ht="27.75" customHeight="1" x14ac:dyDescent="0.45">
      <c r="A60" s="3">
        <v>45916</v>
      </c>
      <c r="B60" s="14" t="s">
        <v>294</v>
      </c>
      <c r="C60" s="9" t="s">
        <v>228</v>
      </c>
      <c r="D60" s="13" t="s">
        <v>284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45941</v>
      </c>
      <c r="B61" s="14" t="s">
        <v>496</v>
      </c>
      <c r="C61" s="9" t="s">
        <v>104</v>
      </c>
      <c r="D61" s="13" t="s">
        <v>353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45896</v>
      </c>
      <c r="B62" s="14" t="s">
        <v>255</v>
      </c>
      <c r="C62" s="9" t="s">
        <v>79</v>
      </c>
      <c r="D62" s="13" t="s">
        <v>256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480</v>
      </c>
      <c r="C63" s="9" t="s">
        <v>79</v>
      </c>
      <c r="D63" s="13" t="s">
        <v>481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250.15613333333337</v>
      </c>
    </row>
    <row r="64" spans="1:56" ht="27.75" customHeight="1" x14ac:dyDescent="0.45">
      <c r="A64" s="3">
        <v>45916</v>
      </c>
      <c r="B64" s="14" t="s">
        <v>294</v>
      </c>
      <c r="C64" s="9" t="s">
        <v>228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294</v>
      </c>
      <c r="C65" s="9" t="s">
        <v>228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45948</v>
      </c>
      <c r="B66" s="14" t="s">
        <v>393</v>
      </c>
      <c r="C66" s="9" t="s">
        <v>104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45958</v>
      </c>
      <c r="B67" s="14" t="s">
        <v>482</v>
      </c>
      <c r="C67" s="9" t="s">
        <v>79</v>
      </c>
      <c r="D67" s="13" t="s">
        <v>483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45">
      <c r="A68" s="3">
        <v>45916</v>
      </c>
      <c r="B68" s="14" t="s">
        <v>294</v>
      </c>
      <c r="C68" s="9" t="s">
        <v>228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294</v>
      </c>
      <c r="C69" s="9" t="s">
        <v>228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416.92688888888887</v>
      </c>
    </row>
    <row r="70" spans="1:56" ht="27.75" customHeight="1" x14ac:dyDescent="0.45">
      <c r="A70" s="3">
        <v>45916</v>
      </c>
      <c r="B70" s="14" t="s">
        <v>294</v>
      </c>
      <c r="C70" s="9" t="s">
        <v>228</v>
      </c>
      <c r="D70" s="13" t="s">
        <v>281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45964</v>
      </c>
      <c r="B71" s="14" t="s">
        <v>515</v>
      </c>
      <c r="C71" s="9" t="s">
        <v>226</v>
      </c>
      <c r="D71" s="13" t="s">
        <v>516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833.85377777777774</v>
      </c>
    </row>
    <row r="72" spans="1:56" ht="27.75" customHeight="1" x14ac:dyDescent="0.45">
      <c r="A72" s="3">
        <v>45964</v>
      </c>
      <c r="B72" s="14" t="s">
        <v>515</v>
      </c>
      <c r="C72" s="9" t="s">
        <v>226</v>
      </c>
      <c r="D72" s="13" t="s">
        <v>517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833.85377777777774</v>
      </c>
    </row>
    <row r="73" spans="1:56" ht="27.75" customHeight="1" x14ac:dyDescent="0.45">
      <c r="A73" s="3">
        <v>45964</v>
      </c>
      <c r="B73" s="14" t="s">
        <v>515</v>
      </c>
      <c r="C73" s="9" t="s">
        <v>226</v>
      </c>
      <c r="D73" s="13" t="s">
        <v>518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45916</v>
      </c>
      <c r="B74" s="14" t="s">
        <v>294</v>
      </c>
      <c r="C74" s="9" t="s">
        <v>228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45">
      <c r="A75" s="3">
        <v>45916</v>
      </c>
      <c r="B75" s="14" t="s">
        <v>294</v>
      </c>
      <c r="C75" s="9" t="s">
        <v>228</v>
      </c>
      <c r="D75" s="13" t="s">
        <v>280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294</v>
      </c>
      <c r="C76" s="9" t="s">
        <v>228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291.84882222222222</v>
      </c>
    </row>
    <row r="77" spans="1:56" ht="27.75" customHeight="1" x14ac:dyDescent="0.45">
      <c r="A77" s="3">
        <v>45933</v>
      </c>
      <c r="B77" s="14" t="s">
        <v>337</v>
      </c>
      <c r="C77" s="9" t="s">
        <v>104</v>
      </c>
      <c r="D77" s="13" t="s">
        <v>325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254</v>
      </c>
      <c r="C78" s="9" t="s">
        <v>79</v>
      </c>
      <c r="D78" s="13" t="s">
        <v>241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 t="s">
        <v>280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45909</v>
      </c>
      <c r="B80" s="14" t="s">
        <v>273</v>
      </c>
      <c r="C80" s="9" t="s">
        <v>79</v>
      </c>
      <c r="D80" s="13" t="s">
        <v>270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294</v>
      </c>
      <c r="C81" s="9" t="s">
        <v>228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 t="s">
        <v>281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294</v>
      </c>
      <c r="C83" s="9" t="s">
        <v>228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45933</v>
      </c>
      <c r="B84" s="14" t="s">
        <v>335</v>
      </c>
      <c r="C84" s="9" t="s">
        <v>104</v>
      </c>
      <c r="D84" s="13" t="s">
        <v>323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338</v>
      </c>
      <c r="C85" s="9" t="s">
        <v>104</v>
      </c>
      <c r="D85" s="13" t="s">
        <v>326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250</v>
      </c>
      <c r="C86" s="9" t="s">
        <v>79</v>
      </c>
      <c r="D86" s="13" t="s">
        <v>251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294</v>
      </c>
      <c r="C87" s="9" t="s">
        <v>228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294</v>
      </c>
      <c r="C88" s="9" t="s">
        <v>228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294</v>
      </c>
      <c r="C89" s="9" t="s">
        <v>228</v>
      </c>
      <c r="D89" s="13" t="s">
        <v>284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45891</v>
      </c>
      <c r="B91" s="14" t="s">
        <v>252</v>
      </c>
      <c r="C91" s="9" t="s">
        <v>79</v>
      </c>
      <c r="D91" s="13" t="s">
        <v>253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45951</v>
      </c>
      <c r="B92" s="14" t="s">
        <v>430</v>
      </c>
      <c r="C92" s="9" t="s">
        <v>135</v>
      </c>
      <c r="D92" s="13" t="s">
        <v>141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495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398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428</v>
      </c>
      <c r="C93" s="9" t="s">
        <v>135</v>
      </c>
      <c r="D93" s="13" t="s">
        <v>246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45892</v>
      </c>
      <c r="B94" s="14" t="s">
        <v>248</v>
      </c>
      <c r="C94" s="9" t="s">
        <v>79</v>
      </c>
      <c r="D94" s="13" t="s">
        <v>202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428</v>
      </c>
      <c r="C95" s="9" t="s">
        <v>135</v>
      </c>
      <c r="D95" s="13" t="s">
        <v>266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397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45958</v>
      </c>
      <c r="B96" s="14" t="s">
        <v>484</v>
      </c>
      <c r="C96" s="9" t="s">
        <v>79</v>
      </c>
      <c r="D96" s="13" t="s">
        <v>485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243.82306666666665</v>
      </c>
    </row>
    <row r="97" spans="1:56" ht="27.75" customHeight="1" x14ac:dyDescent="0.45">
      <c r="A97" s="3">
        <v>45958</v>
      </c>
      <c r="B97" s="14" t="s">
        <v>470</v>
      </c>
      <c r="C97" s="9" t="s">
        <v>104</v>
      </c>
      <c r="D97" s="13" t="s">
        <v>471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45891</v>
      </c>
      <c r="B98" s="14" t="s">
        <v>250</v>
      </c>
      <c r="C98" s="9" t="s">
        <v>79</v>
      </c>
      <c r="D98" s="13" t="s">
        <v>251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7.75" customHeight="1" x14ac:dyDescent="0.45">
      <c r="A100" s="3">
        <v>45933</v>
      </c>
      <c r="B100" s="14" t="s">
        <v>336</v>
      </c>
      <c r="C100" s="9" t="s">
        <v>79</v>
      </c>
      <c r="D100" s="13" t="s">
        <v>324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45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45">
      <c r="A103" s="3" t="s">
        <v>131</v>
      </c>
      <c r="B103" s="14" t="s">
        <v>131</v>
      </c>
      <c r="C103" s="9" t="s">
        <v>228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25432.540222222222</v>
      </c>
    </row>
    <row r="104" spans="1:56" ht="27.75" customHeight="1" x14ac:dyDescent="0.45">
      <c r="A104" s="3">
        <v>45933</v>
      </c>
      <c r="B104" s="14" t="s">
        <v>334</v>
      </c>
      <c r="C104" s="9" t="s">
        <v>104</v>
      </c>
      <c r="D104" s="13" t="s">
        <v>201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45919</v>
      </c>
      <c r="B105" s="14" t="s">
        <v>301</v>
      </c>
      <c r="C105" s="9" t="s">
        <v>135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296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45923</v>
      </c>
      <c r="B106" s="14" t="s">
        <v>309</v>
      </c>
      <c r="C106" s="9" t="s">
        <v>79</v>
      </c>
      <c r="D106" s="13" t="s">
        <v>310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45877</v>
      </c>
      <c r="B107" s="14" t="s">
        <v>244</v>
      </c>
      <c r="C107" s="9" t="s">
        <v>79</v>
      </c>
      <c r="D107" s="13" t="s">
        <v>245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45796</v>
      </c>
      <c r="B108" s="14" t="s">
        <v>220</v>
      </c>
      <c r="C108" s="9" t="s">
        <v>135</v>
      </c>
      <c r="D108" s="13" t="s">
        <v>219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45674</v>
      </c>
      <c r="B109" s="14" t="s">
        <v>208</v>
      </c>
      <c r="C109" s="9" t="s">
        <v>135</v>
      </c>
      <c r="D109" s="13" t="s">
        <v>207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45611</v>
      </c>
      <c r="B110" s="14" t="s">
        <v>182</v>
      </c>
      <c r="C110" s="9" t="s">
        <v>135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45523</v>
      </c>
      <c r="B111" s="14" t="s">
        <v>172</v>
      </c>
      <c r="C111" s="9" t="s">
        <v>135</v>
      </c>
      <c r="D111" s="13" t="s">
        <v>171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45911</v>
      </c>
      <c r="B112" s="14" t="s">
        <v>274</v>
      </c>
      <c r="C112" s="9" t="s">
        <v>104</v>
      </c>
      <c r="D112" s="13" t="s">
        <v>275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45908</v>
      </c>
      <c r="B113" s="14" t="s">
        <v>272</v>
      </c>
      <c r="C113" s="9" t="s">
        <v>221</v>
      </c>
      <c r="D113" s="13" t="s">
        <v>222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272</v>
      </c>
      <c r="C114" s="9" t="s">
        <v>221</v>
      </c>
      <c r="D114" s="13" t="s">
        <v>247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45799</v>
      </c>
      <c r="B115" s="14" t="s">
        <v>224</v>
      </c>
      <c r="C115" s="9" t="s">
        <v>221</v>
      </c>
      <c r="D115" s="13" t="s">
        <v>222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196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224</v>
      </c>
      <c r="C116" s="9" t="s">
        <v>221</v>
      </c>
      <c r="D116" s="13" t="s">
        <v>247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45541</v>
      </c>
      <c r="B117" s="14" t="s">
        <v>174</v>
      </c>
      <c r="C117" s="9" t="s">
        <v>104</v>
      </c>
      <c r="D117" s="13" t="s">
        <v>175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176</v>
      </c>
      <c r="AG117" s="1" t="s">
        <v>113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204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45916</v>
      </c>
      <c r="B119" s="14" t="s">
        <v>295</v>
      </c>
      <c r="C119" s="9" t="s">
        <v>228</v>
      </c>
      <c r="D119" s="13" t="s">
        <v>285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229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230</v>
      </c>
      <c r="BD119" s="56">
        <v>0</v>
      </c>
    </row>
    <row r="120" spans="1:56" ht="27.75" customHeight="1" x14ac:dyDescent="0.45">
      <c r="A120" s="3">
        <v>45916</v>
      </c>
      <c r="B120" s="14" t="s">
        <v>295</v>
      </c>
      <c r="C120" s="9" t="s">
        <v>228</v>
      </c>
      <c r="D120" s="13" t="s">
        <v>290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229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230</v>
      </c>
      <c r="BD120" s="56">
        <v>635.55350833333341</v>
      </c>
    </row>
    <row r="121" spans="1:56" ht="27.75" customHeight="1" x14ac:dyDescent="0.45">
      <c r="A121" s="3">
        <v>45916</v>
      </c>
      <c r="B121" s="14" t="s">
        <v>295</v>
      </c>
      <c r="C121" s="9" t="s">
        <v>228</v>
      </c>
      <c r="D121" s="13" t="s">
        <v>311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229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230</v>
      </c>
      <c r="BD121" s="56">
        <v>0</v>
      </c>
    </row>
    <row r="122" spans="1:56" ht="27.75" customHeight="1" x14ac:dyDescent="0.45">
      <c r="A122" s="3">
        <v>45916</v>
      </c>
      <c r="B122" s="14" t="s">
        <v>295</v>
      </c>
      <c r="C122" s="9" t="s">
        <v>228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229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230</v>
      </c>
      <c r="BD122" s="56">
        <v>0</v>
      </c>
    </row>
    <row r="123" spans="1:56" ht="27.75" customHeight="1" x14ac:dyDescent="0.45">
      <c r="A123" s="3">
        <v>45916</v>
      </c>
      <c r="B123" s="14" t="s">
        <v>295</v>
      </c>
      <c r="C123" s="9" t="s">
        <v>228</v>
      </c>
      <c r="D123" s="13" t="s">
        <v>285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229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230</v>
      </c>
      <c r="BD123" s="56">
        <v>115.26134301000003</v>
      </c>
    </row>
    <row r="124" spans="1:56" ht="27.75" customHeight="1" x14ac:dyDescent="0.45">
      <c r="A124" s="3">
        <v>45916</v>
      </c>
      <c r="B124" s="14" t="s">
        <v>295</v>
      </c>
      <c r="C124" s="9" t="s">
        <v>228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229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230</v>
      </c>
      <c r="BD124" s="56">
        <v>0</v>
      </c>
    </row>
    <row r="125" spans="1:56" ht="27.75" customHeight="1" x14ac:dyDescent="0.45">
      <c r="A125" s="3">
        <v>45916</v>
      </c>
      <c r="B125" s="14" t="s">
        <v>295</v>
      </c>
      <c r="C125" s="9" t="s">
        <v>228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229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230</v>
      </c>
      <c r="BD125" s="56">
        <v>0</v>
      </c>
    </row>
    <row r="126" spans="1:56" ht="27.75" customHeight="1" x14ac:dyDescent="0.45">
      <c r="A126" s="3">
        <v>45916</v>
      </c>
      <c r="B126" s="14" t="s">
        <v>295</v>
      </c>
      <c r="C126" s="9" t="s">
        <v>228</v>
      </c>
      <c r="D126" s="13" t="s">
        <v>288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229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230</v>
      </c>
      <c r="BD126" s="56">
        <v>0</v>
      </c>
    </row>
    <row r="127" spans="1:56" ht="27.75" customHeight="1" x14ac:dyDescent="0.45">
      <c r="A127" s="3">
        <v>45916</v>
      </c>
      <c r="B127" s="14" t="s">
        <v>295</v>
      </c>
      <c r="C127" s="9" t="s">
        <v>228</v>
      </c>
      <c r="D127" s="13" t="s">
        <v>285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229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230</v>
      </c>
      <c r="BD127" s="56">
        <v>891.42570000000023</v>
      </c>
    </row>
    <row r="128" spans="1:56" ht="27.75" customHeight="1" x14ac:dyDescent="0.45">
      <c r="A128" s="3">
        <v>45916</v>
      </c>
      <c r="B128" s="14" t="s">
        <v>295</v>
      </c>
      <c r="C128" s="9" t="s">
        <v>228</v>
      </c>
      <c r="D128" s="13" t="s">
        <v>286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229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230</v>
      </c>
      <c r="BD128" s="56">
        <v>140.68034684550003</v>
      </c>
    </row>
    <row r="129" spans="1:56" ht="27.75" customHeight="1" x14ac:dyDescent="0.45">
      <c r="A129" s="3">
        <v>45916</v>
      </c>
      <c r="B129" s="14" t="s">
        <v>295</v>
      </c>
      <c r="C129" s="9" t="s">
        <v>228</v>
      </c>
      <c r="D129" s="13" t="s">
        <v>282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229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230</v>
      </c>
      <c r="BD129" s="56">
        <v>0</v>
      </c>
    </row>
    <row r="130" spans="1:56" ht="27.75" customHeight="1" x14ac:dyDescent="0.45">
      <c r="A130" s="3">
        <v>45916</v>
      </c>
      <c r="B130" s="14" t="s">
        <v>295</v>
      </c>
      <c r="C130" s="9" t="s">
        <v>228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229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230</v>
      </c>
      <c r="BD130" s="56">
        <v>0</v>
      </c>
    </row>
    <row r="131" spans="1:56" ht="27.75" customHeight="1" x14ac:dyDescent="0.45">
      <c r="A131" s="3">
        <v>45916</v>
      </c>
      <c r="B131" s="14" t="s">
        <v>295</v>
      </c>
      <c r="C131" s="9" t="s">
        <v>228</v>
      </c>
      <c r="D131" s="13" t="s">
        <v>292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229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230</v>
      </c>
      <c r="BD131" s="56">
        <v>0</v>
      </c>
    </row>
    <row r="132" spans="1:56" ht="27.75" customHeight="1" x14ac:dyDescent="0.45">
      <c r="A132" s="3">
        <v>45916</v>
      </c>
      <c r="B132" s="14" t="s">
        <v>295</v>
      </c>
      <c r="C132" s="9" t="s">
        <v>228</v>
      </c>
      <c r="D132" s="13" t="s">
        <v>288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229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230</v>
      </c>
      <c r="BD132" s="56">
        <v>0</v>
      </c>
    </row>
    <row r="133" spans="1:56" ht="27.75" customHeight="1" x14ac:dyDescent="0.45">
      <c r="A133" s="3">
        <v>45916</v>
      </c>
      <c r="B133" s="14" t="s">
        <v>295</v>
      </c>
      <c r="C133" s="9" t="s">
        <v>228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229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230</v>
      </c>
      <c r="BD133" s="56">
        <v>0</v>
      </c>
    </row>
    <row r="134" spans="1:56" ht="27.75" customHeight="1" x14ac:dyDescent="0.45">
      <c r="A134" s="3">
        <v>45916</v>
      </c>
      <c r="B134" s="14" t="s">
        <v>295</v>
      </c>
      <c r="C134" s="9" t="s">
        <v>228</v>
      </c>
      <c r="D134" s="13" t="s">
        <v>288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229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0</v>
      </c>
    </row>
    <row r="135" spans="1:56" ht="27.75" customHeight="1" x14ac:dyDescent="0.45">
      <c r="A135" s="3">
        <v>45916</v>
      </c>
      <c r="B135" s="14" t="s">
        <v>295</v>
      </c>
      <c r="C135" s="9" t="s">
        <v>228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229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0</v>
      </c>
    </row>
    <row r="136" spans="1:56" ht="27.75" customHeight="1" x14ac:dyDescent="0.45">
      <c r="A136" s="3">
        <v>45916</v>
      </c>
      <c r="B136" s="14" t="s">
        <v>295</v>
      </c>
      <c r="C136" s="9" t="s">
        <v>228</v>
      </c>
      <c r="D136" s="13" t="s">
        <v>293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229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445.71285000000012</v>
      </c>
    </row>
    <row r="137" spans="1:56" ht="27.75" customHeight="1" x14ac:dyDescent="0.45">
      <c r="A137" s="3">
        <v>45916</v>
      </c>
      <c r="B137" s="14" t="s">
        <v>295</v>
      </c>
      <c r="C137" s="9" t="s">
        <v>228</v>
      </c>
      <c r="D137" s="13" t="s">
        <v>290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229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423.7023388888889</v>
      </c>
    </row>
    <row r="138" spans="1:56" ht="27.75" customHeight="1" x14ac:dyDescent="0.45">
      <c r="A138" s="3">
        <v>45916</v>
      </c>
      <c r="B138" s="14" t="s">
        <v>295</v>
      </c>
      <c r="C138" s="9" t="s">
        <v>228</v>
      </c>
      <c r="D138" s="13" t="s">
        <v>288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229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45">
      <c r="A139" s="3">
        <v>45916</v>
      </c>
      <c r="B139" s="14" t="s">
        <v>295</v>
      </c>
      <c r="C139" s="9" t="s">
        <v>228</v>
      </c>
      <c r="D139" s="13" t="s">
        <v>285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229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1337.1385500000004</v>
      </c>
    </row>
    <row r="140" spans="1:56" ht="27.75" customHeight="1" x14ac:dyDescent="0.45">
      <c r="A140" s="3">
        <v>45916</v>
      </c>
      <c r="B140" s="14" t="s">
        <v>295</v>
      </c>
      <c r="C140" s="9" t="s">
        <v>228</v>
      </c>
      <c r="D140" s="13" t="s">
        <v>286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229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445.71285000000012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 t="s">
        <v>287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229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229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423.7023388888889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288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379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229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311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229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311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 t="s">
        <v>381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229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229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222.85642500000006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 t="s">
        <v>283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290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 t="s">
        <v>288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229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 t="s">
        <v>289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229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285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286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229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668.56927500000018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 t="s">
        <v>293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229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 t="s">
        <v>285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229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891.42570000000023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286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 t="s">
        <v>282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 t="s">
        <v>291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229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0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290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229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0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 t="s">
        <v>311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229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0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 t="s">
        <v>288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229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292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434.7075944444444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 t="s">
        <v>285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381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229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229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0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 t="s">
        <v>286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229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229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 t="s">
        <v>290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288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285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 t="s">
        <v>293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229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356.57028000000008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288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229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217.3537972222222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 t="s">
        <v>285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 t="s">
        <v>286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381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229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317</v>
      </c>
      <c r="AZ188" s="2">
        <v>0</v>
      </c>
      <c r="BA188" s="2">
        <v>0</v>
      </c>
      <c r="BB188" s="2">
        <v>0</v>
      </c>
      <c r="BC188" s="1" t="s">
        <v>230</v>
      </c>
      <c r="BD188" s="56">
        <v>0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311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 t="s">
        <v>290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229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635.55350833333341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 t="s">
        <v>288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229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 t="s">
        <v>285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229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891.42570000000023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 t="s">
        <v>283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229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0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229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288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289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434.7075944444444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 t="s">
        <v>285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 t="s">
        <v>286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295</v>
      </c>
      <c r="C202" s="9" t="s">
        <v>228</v>
      </c>
      <c r="D202" s="13" t="s">
        <v>282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229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0</v>
      </c>
    </row>
    <row r="203" spans="1:56" ht="27.75" customHeight="1" x14ac:dyDescent="0.45">
      <c r="A203" s="3">
        <v>45916</v>
      </c>
      <c r="B203" s="14" t="s">
        <v>295</v>
      </c>
      <c r="C203" s="9" t="s">
        <v>228</v>
      </c>
      <c r="D203" s="13" t="s">
        <v>291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229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222.85642500000006</v>
      </c>
    </row>
    <row r="204" spans="1:56" ht="27.75" customHeight="1" x14ac:dyDescent="0.45">
      <c r="A204" s="3" t="s">
        <v>131</v>
      </c>
      <c r="B204" s="14" t="s">
        <v>131</v>
      </c>
      <c r="C204" s="9" t="s">
        <v>228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229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112988.20747500002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229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0</v>
      </c>
    </row>
    <row r="206" spans="1:56" ht="27.75" customHeight="1" x14ac:dyDescent="0.45">
      <c r="A206" s="3">
        <v>45951</v>
      </c>
      <c r="B206" s="14" t="s">
        <v>433</v>
      </c>
      <c r="C206" s="9" t="s">
        <v>135</v>
      </c>
      <c r="D206" s="13" t="s">
        <v>227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196</v>
      </c>
      <c r="AG206" s="1" t="s">
        <v>112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401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 t="s">
        <v>131</v>
      </c>
      <c r="B207" s="14" t="s">
        <v>131</v>
      </c>
      <c r="C207" s="9" t="s">
        <v>135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196</v>
      </c>
      <c r="AG207" s="1" t="s">
        <v>112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21778.448888888888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45">
      <c r="A209" s="3">
        <v>45964</v>
      </c>
      <c r="B209" s="14" t="s">
        <v>125</v>
      </c>
      <c r="C209" s="9" t="s">
        <v>519</v>
      </c>
      <c r="D209" s="13" t="s">
        <v>520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126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521</v>
      </c>
      <c r="AZ209" s="2">
        <v>0</v>
      </c>
      <c r="BA209" s="2">
        <v>0</v>
      </c>
      <c r="BB209" s="2">
        <v>0</v>
      </c>
      <c r="BC209" s="1" t="s">
        <v>101</v>
      </c>
      <c r="BD209" s="56">
        <v>309.87206249999997</v>
      </c>
    </row>
    <row r="210" spans="1:56" ht="27.75" customHeight="1" x14ac:dyDescent="0.45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126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45">
      <c r="A211" s="3">
        <v>45953</v>
      </c>
      <c r="B211" s="14" t="s">
        <v>461</v>
      </c>
      <c r="C211" s="9" t="s">
        <v>318</v>
      </c>
      <c r="D211" s="13" t="s">
        <v>453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463</v>
      </c>
      <c r="C212" s="9" t="s">
        <v>226</v>
      </c>
      <c r="D212" s="13" t="s">
        <v>448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45953</v>
      </c>
      <c r="B213" s="14" t="s">
        <v>462</v>
      </c>
      <c r="C213" s="9" t="s">
        <v>226</v>
      </c>
      <c r="D213" s="13" t="s">
        <v>436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462</v>
      </c>
      <c r="C214" s="9" t="s">
        <v>226</v>
      </c>
      <c r="D214" s="13" t="s">
        <v>437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463</v>
      </c>
      <c r="C215" s="9" t="s">
        <v>226</v>
      </c>
      <c r="D215" s="13" t="s">
        <v>447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464</v>
      </c>
      <c r="C216" s="9" t="s">
        <v>226</v>
      </c>
      <c r="D216" s="13" t="s">
        <v>449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464</v>
      </c>
      <c r="C217" s="9" t="s">
        <v>226</v>
      </c>
      <c r="D217" s="13" t="s">
        <v>450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463</v>
      </c>
      <c r="C218" s="9" t="s">
        <v>226</v>
      </c>
      <c r="D218" s="13" t="s">
        <v>446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465</v>
      </c>
      <c r="C219" s="9" t="s">
        <v>226</v>
      </c>
      <c r="D219" s="13" t="s">
        <v>451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465</v>
      </c>
      <c r="C220" s="9" t="s">
        <v>226</v>
      </c>
      <c r="D220" s="13" t="s">
        <v>452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488</v>
      </c>
      <c r="C221" s="9" t="s">
        <v>79</v>
      </c>
      <c r="D221" s="13" t="s">
        <v>489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522</v>
      </c>
      <c r="C222" s="9" t="s">
        <v>104</v>
      </c>
      <c r="D222" s="13" t="s">
        <v>508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523</v>
      </c>
      <c r="C223" s="9" t="s">
        <v>104</v>
      </c>
      <c r="D223" s="13" t="s">
        <v>509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0</v>
      </c>
      <c r="B224" s="14" t="s">
        <v>125</v>
      </c>
      <c r="C224" s="9" t="s">
        <v>497</v>
      </c>
      <c r="D224" s="13" t="s">
        <v>498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45962</v>
      </c>
      <c r="B225" s="14" t="s">
        <v>524</v>
      </c>
      <c r="C225" s="9" t="s">
        <v>497</v>
      </c>
      <c r="D225" s="13" t="s">
        <v>499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525</v>
      </c>
      <c r="C226" s="9" t="s">
        <v>497</v>
      </c>
      <c r="D226" s="13" t="s">
        <v>500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526</v>
      </c>
      <c r="C227" s="9" t="s">
        <v>108</v>
      </c>
      <c r="D227" s="13" t="s">
        <v>354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117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510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526</v>
      </c>
      <c r="C228" s="9" t="s">
        <v>108</v>
      </c>
      <c r="D228" s="13" t="s">
        <v>355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510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526</v>
      </c>
      <c r="C229" s="9" t="s">
        <v>108</v>
      </c>
      <c r="D229" s="13" t="s">
        <v>490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510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527</v>
      </c>
      <c r="C230" s="9" t="s">
        <v>108</v>
      </c>
      <c r="D230" s="13" t="s">
        <v>340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117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510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527</v>
      </c>
      <c r="C231" s="9" t="s">
        <v>108</v>
      </c>
      <c r="D231" s="13" t="s">
        <v>491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527</v>
      </c>
      <c r="C232" s="9" t="s">
        <v>108</v>
      </c>
      <c r="D232" s="13" t="s">
        <v>492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45962</v>
      </c>
      <c r="B233" s="14" t="s">
        <v>528</v>
      </c>
      <c r="C233" s="9" t="s">
        <v>104</v>
      </c>
      <c r="D233" s="13" t="s">
        <v>279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529</v>
      </c>
      <c r="C234" s="9" t="s">
        <v>104</v>
      </c>
      <c r="D234" s="13" t="s">
        <v>261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>
        <v>45962</v>
      </c>
      <c r="B235" s="14" t="s">
        <v>530</v>
      </c>
      <c r="C235" s="9" t="s">
        <v>104</v>
      </c>
      <c r="D235" s="13" t="s">
        <v>243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 t="s">
        <v>131</v>
      </c>
      <c r="B236" s="14" t="s">
        <v>131</v>
      </c>
      <c r="C236" s="9" t="s">
        <v>108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117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7735.6453533333333</v>
      </c>
    </row>
    <row r="237" spans="1:56" ht="27.75" customHeight="1" x14ac:dyDescent="0.45">
      <c r="A237" s="3">
        <v>45958</v>
      </c>
      <c r="B237" s="14" t="s">
        <v>475</v>
      </c>
      <c r="C237" s="9" t="s">
        <v>104</v>
      </c>
      <c r="D237" s="13" t="s">
        <v>476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477</v>
      </c>
      <c r="C238" s="9" t="s">
        <v>104</v>
      </c>
      <c r="D238" s="13" t="s">
        <v>478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183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45631</v>
      </c>
      <c r="B239" s="14" t="s">
        <v>189</v>
      </c>
      <c r="C239" s="9" t="s">
        <v>106</v>
      </c>
      <c r="D239" s="13" t="s">
        <v>140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117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199</v>
      </c>
      <c r="AZ239" s="2">
        <v>0</v>
      </c>
      <c r="BA239" s="2">
        <v>0</v>
      </c>
      <c r="BB239" s="2">
        <v>0</v>
      </c>
      <c r="BC239" s="1" t="s">
        <v>118</v>
      </c>
      <c r="BD239" s="56">
        <v>604.77275372359998</v>
      </c>
    </row>
    <row r="240" spans="1:56" ht="27.75" customHeight="1" x14ac:dyDescent="0.45">
      <c r="A240" s="3">
        <v>45896</v>
      </c>
      <c r="B240" s="14" t="s">
        <v>257</v>
      </c>
      <c r="C240" s="9" t="s">
        <v>104</v>
      </c>
      <c r="D240" s="13" t="s">
        <v>258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238.09713619999999</v>
      </c>
    </row>
    <row r="241" spans="1:56" ht="27.75" customHeight="1" x14ac:dyDescent="0.45">
      <c r="A241" s="3">
        <v>45896</v>
      </c>
      <c r="B241" s="14" t="s">
        <v>259</v>
      </c>
      <c r="C241" s="9" t="s">
        <v>104</v>
      </c>
      <c r="D241" s="13" t="s">
        <v>243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396.82856033333326</v>
      </c>
    </row>
    <row r="242" spans="1:56" ht="27.75" customHeight="1" x14ac:dyDescent="0.45">
      <c r="A242" s="3">
        <v>45896</v>
      </c>
      <c r="B242" s="14" t="s">
        <v>260</v>
      </c>
      <c r="C242" s="9" t="s">
        <v>104</v>
      </c>
      <c r="D242" s="13" t="s">
        <v>261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>
        <v>45911</v>
      </c>
      <c r="B243" s="14" t="s">
        <v>278</v>
      </c>
      <c r="C243" s="9" t="s">
        <v>104</v>
      </c>
      <c r="D243" s="13" t="s">
        <v>279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238.09713619999999</v>
      </c>
    </row>
    <row r="244" spans="1:56" ht="27.75" customHeight="1" x14ac:dyDescent="0.45">
      <c r="A244" s="3" t="s">
        <v>131</v>
      </c>
      <c r="B244" s="14" t="s">
        <v>131</v>
      </c>
      <c r="C244" s="9" t="s">
        <v>106</v>
      </c>
      <c r="D244" s="13" t="s">
        <v>140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773.56453533333331</v>
      </c>
    </row>
    <row r="245" spans="1:56" ht="27.75" customHeight="1" x14ac:dyDescent="0.45">
      <c r="A245" s="3">
        <v>45854</v>
      </c>
      <c r="B245" s="14" t="s">
        <v>237</v>
      </c>
      <c r="C245" s="9" t="s">
        <v>79</v>
      </c>
      <c r="D245" s="13" t="s">
        <v>238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238.09713619999999</v>
      </c>
    </row>
    <row r="246" spans="1:56" ht="27.75" customHeight="1" x14ac:dyDescent="0.45">
      <c r="A246" s="3">
        <v>45826</v>
      </c>
      <c r="B246" s="14" t="s">
        <v>232</v>
      </c>
      <c r="C246" s="9" t="s">
        <v>104</v>
      </c>
      <c r="D246" s="13" t="s">
        <v>223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117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597.62381186199991</v>
      </c>
    </row>
    <row r="247" spans="1:56" ht="27.75" customHeight="1" x14ac:dyDescent="0.45">
      <c r="A247" s="3">
        <v>45066</v>
      </c>
      <c r="B247" s="14" t="s">
        <v>123</v>
      </c>
      <c r="C247" s="9" t="s">
        <v>79</v>
      </c>
      <c r="D247" s="13" t="s">
        <v>122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117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396.82856033333326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117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45">
      <c r="A249" s="3" t="s">
        <v>131</v>
      </c>
      <c r="B249" s="14" t="s">
        <v>131</v>
      </c>
      <c r="C249" s="9" t="s">
        <v>198</v>
      </c>
      <c r="D249" s="13" t="s">
        <v>198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120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1857.1712249999998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>
        <v>45944</v>
      </c>
      <c r="B252" s="14" t="s">
        <v>370</v>
      </c>
      <c r="C252" s="9" t="s">
        <v>361</v>
      </c>
      <c r="D252" s="13" t="s">
        <v>362</v>
      </c>
      <c r="E252" s="9">
        <v>23</v>
      </c>
      <c r="F252" s="9">
        <v>34</v>
      </c>
      <c r="G252" s="9" t="s">
        <v>359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363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360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359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363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360</v>
      </c>
      <c r="BD253" s="56">
        <v>0</v>
      </c>
    </row>
    <row r="254" spans="1:56" ht="27.75" customHeight="1" x14ac:dyDescent="0.45">
      <c r="A254" s="3">
        <v>45944</v>
      </c>
      <c r="B254" s="14" t="s">
        <v>371</v>
      </c>
      <c r="C254" s="9" t="s">
        <v>361</v>
      </c>
      <c r="D254" s="13" t="s">
        <v>364</v>
      </c>
      <c r="E254" s="9">
        <v>23</v>
      </c>
      <c r="F254" s="9">
        <v>34</v>
      </c>
      <c r="G254" s="9" t="s">
        <v>365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366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360</v>
      </c>
      <c r="BD254" s="56">
        <v>0</v>
      </c>
    </row>
    <row r="255" spans="1:56" ht="27.75" customHeight="1" x14ac:dyDescent="0.45">
      <c r="A255" s="3">
        <v>45944</v>
      </c>
      <c r="B255" s="14" t="s">
        <v>371</v>
      </c>
      <c r="C255" s="9" t="s">
        <v>361</v>
      </c>
      <c r="D255" s="13" t="s">
        <v>367</v>
      </c>
      <c r="E255" s="9">
        <v>23</v>
      </c>
      <c r="F255" s="9">
        <v>34</v>
      </c>
      <c r="G255" s="9" t="s">
        <v>365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366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360</v>
      </c>
      <c r="BD255" s="56">
        <v>0</v>
      </c>
    </row>
    <row r="256" spans="1:56" ht="27.75" customHeight="1" x14ac:dyDescent="0.45">
      <c r="A256" s="3">
        <v>45964</v>
      </c>
      <c r="B256" s="14" t="s">
        <v>125</v>
      </c>
      <c r="C256" s="9" t="s">
        <v>361</v>
      </c>
      <c r="D256" s="13" t="s">
        <v>531</v>
      </c>
      <c r="E256" s="9">
        <v>23</v>
      </c>
      <c r="F256" s="9">
        <v>34</v>
      </c>
      <c r="G256" s="9" t="s">
        <v>365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366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360</v>
      </c>
      <c r="BD256" s="56">
        <v>150.88063511111116</v>
      </c>
    </row>
    <row r="257" spans="1:56" ht="27.75" customHeight="1" x14ac:dyDescent="0.45">
      <c r="A257" s="3">
        <v>45964</v>
      </c>
      <c r="B257" s="14" t="s">
        <v>125</v>
      </c>
      <c r="C257" s="9" t="s">
        <v>361</v>
      </c>
      <c r="D257" s="13" t="s">
        <v>368</v>
      </c>
      <c r="E257" s="9">
        <v>23</v>
      </c>
      <c r="F257" s="9">
        <v>34</v>
      </c>
      <c r="G257" s="9" t="s">
        <v>365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366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360</v>
      </c>
      <c r="BD257" s="56">
        <v>400.2085242222222</v>
      </c>
    </row>
    <row r="258" spans="1:56" ht="27.75" customHeight="1" x14ac:dyDescent="0.45">
      <c r="A258" s="3">
        <v>45944</v>
      </c>
      <c r="B258" s="14" t="s">
        <v>371</v>
      </c>
      <c r="C258" s="9" t="s">
        <v>361</v>
      </c>
      <c r="D258" s="13" t="s">
        <v>368</v>
      </c>
      <c r="E258" s="9">
        <v>23</v>
      </c>
      <c r="F258" s="9">
        <v>34</v>
      </c>
      <c r="G258" s="9" t="s">
        <v>365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366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360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365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366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360</v>
      </c>
      <c r="BD259" s="56">
        <v>0</v>
      </c>
    </row>
    <row r="260" spans="1:56" ht="27.75" customHeight="1" x14ac:dyDescent="0.45">
      <c r="A260" s="3">
        <v>45951</v>
      </c>
      <c r="B260" s="14" t="s">
        <v>403</v>
      </c>
      <c r="C260" s="9" t="s">
        <v>404</v>
      </c>
      <c r="D260" s="13" t="s">
        <v>405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320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501</v>
      </c>
      <c r="AZ260" s="2">
        <v>0</v>
      </c>
      <c r="BA260" s="2">
        <v>0</v>
      </c>
      <c r="BB260" s="2">
        <v>0</v>
      </c>
      <c r="BC260" s="1" t="s">
        <v>321</v>
      </c>
      <c r="BD260" s="56">
        <v>0</v>
      </c>
    </row>
    <row r="261" spans="1:56" ht="27.75" customHeight="1" x14ac:dyDescent="0.45">
      <c r="A261" s="3">
        <v>45960</v>
      </c>
      <c r="B261" s="14" t="s">
        <v>502</v>
      </c>
      <c r="C261" s="9" t="s">
        <v>404</v>
      </c>
      <c r="D261" s="13" t="s">
        <v>405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320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501</v>
      </c>
      <c r="AZ261" s="2">
        <v>0</v>
      </c>
      <c r="BA261" s="2">
        <v>0</v>
      </c>
      <c r="BB261" s="2">
        <v>0</v>
      </c>
      <c r="BC261" s="1" t="s">
        <v>321</v>
      </c>
      <c r="BD261" s="56">
        <v>0</v>
      </c>
    </row>
    <row r="262" spans="1:56" ht="27.75" customHeight="1" x14ac:dyDescent="0.45">
      <c r="A262" s="3">
        <v>45951</v>
      </c>
      <c r="B262" s="14" t="s">
        <v>407</v>
      </c>
      <c r="C262" s="9" t="s">
        <v>408</v>
      </c>
      <c r="D262" s="13" t="s">
        <v>409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320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406</v>
      </c>
      <c r="AZ262" s="2">
        <v>0</v>
      </c>
      <c r="BA262" s="2">
        <v>0</v>
      </c>
      <c r="BB262" s="2">
        <v>0</v>
      </c>
      <c r="BC262" s="1" t="s">
        <v>321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320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322</v>
      </c>
      <c r="BD263" s="56">
        <v>0</v>
      </c>
    </row>
    <row r="264" spans="1:56" ht="27.75" customHeight="1" x14ac:dyDescent="0.45">
      <c r="A264" s="3">
        <v>45953</v>
      </c>
      <c r="B264" s="14" t="s">
        <v>454</v>
      </c>
      <c r="C264" s="9" t="s">
        <v>438</v>
      </c>
      <c r="D264" s="13" t="s">
        <v>455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439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456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440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439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441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511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511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511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511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239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45958</v>
      </c>
      <c r="B272" s="14" t="s">
        <v>494</v>
      </c>
      <c r="C272" s="9" t="s">
        <v>133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330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265</v>
      </c>
      <c r="BD272" s="56">
        <v>701.79541403400003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330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265</v>
      </c>
      <c r="BD273" s="56">
        <v>0</v>
      </c>
    </row>
    <row r="274" spans="1:56" ht="27.75" customHeight="1" x14ac:dyDescent="0.45">
      <c r="A274" s="3">
        <v>45962</v>
      </c>
      <c r="B274" s="14" t="s">
        <v>532</v>
      </c>
      <c r="C274" s="9" t="s">
        <v>143</v>
      </c>
      <c r="D274" s="13" t="s">
        <v>144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124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512</v>
      </c>
      <c r="AZ274" s="2">
        <v>0</v>
      </c>
      <c r="BA274" s="2">
        <v>0</v>
      </c>
      <c r="BB274" s="2">
        <v>0</v>
      </c>
      <c r="BC274" s="1" t="s">
        <v>102</v>
      </c>
      <c r="BD274" s="56">
        <v>5167.3855837333331</v>
      </c>
    </row>
    <row r="275" spans="1:56" ht="27.75" customHeight="1" x14ac:dyDescent="0.45">
      <c r="A275" s="3" t="s">
        <v>131</v>
      </c>
      <c r="B275" s="14" t="s">
        <v>131</v>
      </c>
      <c r="C275" s="9" t="s">
        <v>106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124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142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102</v>
      </c>
      <c r="BD275" s="56">
        <v>761.48529722222236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124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145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45964</v>
      </c>
      <c r="E3" s="94" t="s">
        <v>52</v>
      </c>
      <c r="F3" s="94"/>
      <c r="G3" s="95">
        <v>9.1199999999999992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396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344</v>
      </c>
      <c r="BD7" s="56">
        <v>0</v>
      </c>
    </row>
    <row r="8" spans="1:56" ht="27.75" customHeight="1" x14ac:dyDescent="0.45">
      <c r="A8" s="3">
        <v>45950</v>
      </c>
      <c r="B8" s="14" t="s">
        <v>389</v>
      </c>
      <c r="C8" s="9" t="s">
        <v>386</v>
      </c>
      <c r="D8" s="13" t="s">
        <v>387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389</v>
      </c>
      <c r="C9" s="9" t="s">
        <v>386</v>
      </c>
      <c r="D9" s="13" t="s">
        <v>316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506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442</v>
      </c>
      <c r="C11" s="9" t="s">
        <v>410</v>
      </c>
      <c r="D11" s="13" t="s">
        <v>411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442</v>
      </c>
      <c r="C12" s="9" t="s">
        <v>410</v>
      </c>
      <c r="D12" s="13" t="s">
        <v>443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120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305</v>
      </c>
      <c r="C13" s="9" t="s">
        <v>304</v>
      </c>
      <c r="D13" s="13" t="s">
        <v>306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305</v>
      </c>
      <c r="C14" s="9" t="s">
        <v>304</v>
      </c>
      <c r="D14" s="13" t="s">
        <v>306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305</v>
      </c>
      <c r="C15" s="9" t="s">
        <v>304</v>
      </c>
      <c r="D15" s="13" t="s">
        <v>306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305</v>
      </c>
      <c r="C16" s="9" t="s">
        <v>304</v>
      </c>
      <c r="D16" s="13" t="s">
        <v>306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466</v>
      </c>
      <c r="C18" s="9" t="s">
        <v>215</v>
      </c>
      <c r="D18" s="13" t="s">
        <v>467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466</v>
      </c>
      <c r="C19" s="9" t="s">
        <v>215</v>
      </c>
      <c r="D19" s="13" t="s">
        <v>468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466</v>
      </c>
      <c r="C20" s="9" t="s">
        <v>215</v>
      </c>
      <c r="D20" s="13" t="s">
        <v>469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459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505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460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505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460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215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299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412</v>
      </c>
      <c r="C29" s="9" t="s">
        <v>73</v>
      </c>
      <c r="D29" s="13" t="s">
        <v>413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414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412</v>
      </c>
      <c r="C30" s="9" t="s">
        <v>73</v>
      </c>
      <c r="D30" s="13" t="s">
        <v>415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414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412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414</v>
      </c>
      <c r="AG31" s="1" t="s">
        <v>112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249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414</v>
      </c>
      <c r="AG32" s="1" t="s">
        <v>112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416</v>
      </c>
      <c r="C33" s="9" t="s">
        <v>73</v>
      </c>
      <c r="D33" s="13" t="s">
        <v>417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418</v>
      </c>
      <c r="AG33" s="1" t="s">
        <v>112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416</v>
      </c>
      <c r="C34" s="9" t="s">
        <v>73</v>
      </c>
      <c r="D34" s="13" t="s">
        <v>419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418</v>
      </c>
      <c r="AG34" s="1" t="s">
        <v>112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416</v>
      </c>
      <c r="C35" s="9" t="s">
        <v>73</v>
      </c>
      <c r="D35" s="13" t="s">
        <v>420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418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416</v>
      </c>
      <c r="C36" s="9" t="s">
        <v>73</v>
      </c>
      <c r="D36" s="13" t="s">
        <v>312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418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236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418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412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421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412</v>
      </c>
      <c r="C39" s="9" t="s">
        <v>73</v>
      </c>
      <c r="D39" s="13" t="s">
        <v>234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421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412</v>
      </c>
      <c r="C40" s="9" t="s">
        <v>73</v>
      </c>
      <c r="D40" s="13" t="s">
        <v>349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421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412</v>
      </c>
      <c r="C41" s="9" t="s">
        <v>73</v>
      </c>
      <c r="D41" s="13" t="s">
        <v>350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421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412</v>
      </c>
      <c r="C42" s="9" t="s">
        <v>73</v>
      </c>
      <c r="D42" s="13" t="s">
        <v>422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421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412</v>
      </c>
      <c r="C43" s="9" t="s">
        <v>73</v>
      </c>
      <c r="D43" s="13" t="s">
        <v>225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423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412</v>
      </c>
      <c r="C44" s="9" t="s">
        <v>73</v>
      </c>
      <c r="D44" s="13" t="s">
        <v>267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423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412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423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412</v>
      </c>
      <c r="C46" s="9" t="s">
        <v>73</v>
      </c>
      <c r="D46" s="13" t="s">
        <v>235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423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416</v>
      </c>
      <c r="C47" s="9" t="s">
        <v>73</v>
      </c>
      <c r="D47" s="13" t="s">
        <v>235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424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416</v>
      </c>
      <c r="C48" s="9" t="s">
        <v>73</v>
      </c>
      <c r="D48" s="13" t="s">
        <v>233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424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416</v>
      </c>
      <c r="C49" s="9" t="s">
        <v>73</v>
      </c>
      <c r="D49" s="13" t="s">
        <v>425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424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416</v>
      </c>
      <c r="C50" s="9" t="s">
        <v>73</v>
      </c>
      <c r="D50" s="13" t="s">
        <v>249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424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45905</v>
      </c>
      <c r="B53" s="14" t="s">
        <v>268</v>
      </c>
      <c r="C53" s="9" t="s">
        <v>135</v>
      </c>
      <c r="D53" s="13" t="s">
        <v>264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179</v>
      </c>
      <c r="BD54" s="56">
        <v>0</v>
      </c>
    </row>
    <row r="55" spans="1:56" ht="27.75" customHeight="1" x14ac:dyDescent="0.45">
      <c r="A55" s="3">
        <v>45962</v>
      </c>
      <c r="B55" s="14" t="s">
        <v>125</v>
      </c>
      <c r="C55" s="9" t="s">
        <v>497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134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540.28975000000003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45">
      <c r="A57" s="3">
        <v>45951</v>
      </c>
      <c r="B57" s="14" t="s">
        <v>430</v>
      </c>
      <c r="C57" s="9" t="s">
        <v>135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495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398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45951</v>
      </c>
      <c r="B58" s="14" t="s">
        <v>431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495</v>
      </c>
      <c r="AG58" s="1" t="s">
        <v>116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294</v>
      </c>
      <c r="C59" s="9" t="s">
        <v>228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294</v>
      </c>
      <c r="C60" s="9" t="s">
        <v>228</v>
      </c>
      <c r="D60" s="13" t="s">
        <v>281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294</v>
      </c>
      <c r="C61" s="9" t="s">
        <v>228</v>
      </c>
      <c r="D61" s="13" t="s">
        <v>280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294</v>
      </c>
      <c r="C62" s="9" t="s">
        <v>228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294</v>
      </c>
      <c r="C63" s="9" t="s">
        <v>228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294</v>
      </c>
      <c r="C64" s="9" t="s">
        <v>228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294</v>
      </c>
      <c r="C65" s="9" t="s">
        <v>228</v>
      </c>
      <c r="D65" s="13" t="s">
        <v>280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294</v>
      </c>
      <c r="C66" s="9" t="s">
        <v>228</v>
      </c>
      <c r="D66" s="13" t="s">
        <v>284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430</v>
      </c>
      <c r="C67" s="9" t="s">
        <v>135</v>
      </c>
      <c r="D67" s="13" t="s">
        <v>240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45919</v>
      </c>
      <c r="B68" s="14" t="s">
        <v>300</v>
      </c>
      <c r="C68" s="9" t="s">
        <v>135</v>
      </c>
      <c r="D68" s="13" t="s">
        <v>240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317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294</v>
      </c>
      <c r="C69" s="9" t="s">
        <v>228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294</v>
      </c>
      <c r="C70" s="9" t="s">
        <v>228</v>
      </c>
      <c r="D70" s="13" t="s">
        <v>281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294</v>
      </c>
      <c r="C71" s="9" t="s">
        <v>228</v>
      </c>
      <c r="D71" s="13" t="s">
        <v>284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294</v>
      </c>
      <c r="C72" s="9" t="s">
        <v>228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294</v>
      </c>
      <c r="C73" s="9" t="s">
        <v>228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294</v>
      </c>
      <c r="C74" s="9" t="s">
        <v>228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294</v>
      </c>
      <c r="C75" s="9" t="s">
        <v>228</v>
      </c>
      <c r="D75" s="13" t="s">
        <v>280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294</v>
      </c>
      <c r="C76" s="9" t="s">
        <v>228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45923</v>
      </c>
      <c r="B77" s="14" t="s">
        <v>309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294</v>
      </c>
      <c r="C78" s="9" t="s">
        <v>228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 t="s">
        <v>284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45941</v>
      </c>
      <c r="B80" s="14" t="s">
        <v>496</v>
      </c>
      <c r="C80" s="9" t="s">
        <v>104</v>
      </c>
      <c r="D80" s="13" t="s">
        <v>353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255</v>
      </c>
      <c r="C81" s="9" t="s">
        <v>79</v>
      </c>
      <c r="D81" s="13" t="s">
        <v>256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45958</v>
      </c>
      <c r="B82" s="14" t="s">
        <v>480</v>
      </c>
      <c r="C82" s="9" t="s">
        <v>79</v>
      </c>
      <c r="D82" s="13" t="s">
        <v>481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7.75" customHeight="1" x14ac:dyDescent="0.45">
      <c r="A83" s="3">
        <v>45916</v>
      </c>
      <c r="B83" s="14" t="s">
        <v>294</v>
      </c>
      <c r="C83" s="9" t="s">
        <v>228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294</v>
      </c>
      <c r="C84" s="9" t="s">
        <v>228</v>
      </c>
      <c r="D84" s="13" t="s">
        <v>280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45948</v>
      </c>
      <c r="B85" s="14" t="s">
        <v>393</v>
      </c>
      <c r="C85" s="9" t="s">
        <v>104</v>
      </c>
      <c r="D85" s="13" t="s">
        <v>394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45958</v>
      </c>
      <c r="B86" s="14" t="s">
        <v>482</v>
      </c>
      <c r="C86" s="9" t="s">
        <v>79</v>
      </c>
      <c r="D86" s="13" t="s">
        <v>483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7.75" customHeight="1" x14ac:dyDescent="0.45">
      <c r="A87" s="3">
        <v>45916</v>
      </c>
      <c r="B87" s="14" t="s">
        <v>294</v>
      </c>
      <c r="C87" s="9" t="s">
        <v>228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294</v>
      </c>
      <c r="C88" s="9" t="s">
        <v>228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294</v>
      </c>
      <c r="C89" s="9" t="s">
        <v>228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 t="s">
        <v>280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294</v>
      </c>
      <c r="C92" s="9" t="s">
        <v>228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291.84882222222222</v>
      </c>
    </row>
    <row r="93" spans="1:56" ht="27.75" customHeight="1" x14ac:dyDescent="0.45">
      <c r="A93" s="3">
        <v>45933</v>
      </c>
      <c r="B93" s="14" t="s">
        <v>337</v>
      </c>
      <c r="C93" s="9" t="s">
        <v>104</v>
      </c>
      <c r="D93" s="13" t="s">
        <v>325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254</v>
      </c>
      <c r="C94" s="9" t="s">
        <v>79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45909</v>
      </c>
      <c r="B95" s="14" t="s">
        <v>273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294</v>
      </c>
      <c r="C96" s="9" t="s">
        <v>228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294</v>
      </c>
      <c r="C97" s="9" t="s">
        <v>228</v>
      </c>
      <c r="D97" s="13" t="s">
        <v>280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294</v>
      </c>
      <c r="C98" s="9" t="s">
        <v>228</v>
      </c>
      <c r="D98" s="13" t="s">
        <v>281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294</v>
      </c>
      <c r="C99" s="9" t="s">
        <v>228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45933</v>
      </c>
      <c r="B100" s="14" t="s">
        <v>335</v>
      </c>
      <c r="C100" s="9" t="s">
        <v>104</v>
      </c>
      <c r="D100" s="13" t="s">
        <v>323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338</v>
      </c>
      <c r="C101" s="9" t="s">
        <v>104</v>
      </c>
      <c r="D101" s="13" t="s">
        <v>326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45891</v>
      </c>
      <c r="B102" s="14" t="s">
        <v>250</v>
      </c>
      <c r="C102" s="9" t="s">
        <v>79</v>
      </c>
      <c r="D102" s="13" t="s">
        <v>251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45916</v>
      </c>
      <c r="B103" s="14" t="s">
        <v>294</v>
      </c>
      <c r="C103" s="9" t="s">
        <v>228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294</v>
      </c>
      <c r="C104" s="9" t="s">
        <v>228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294</v>
      </c>
      <c r="C105" s="9" t="s">
        <v>228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294</v>
      </c>
      <c r="C106" s="9" t="s">
        <v>228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45891</v>
      </c>
      <c r="B107" s="14" t="s">
        <v>252</v>
      </c>
      <c r="C107" s="9" t="s">
        <v>79</v>
      </c>
      <c r="D107" s="13" t="s">
        <v>253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45951</v>
      </c>
      <c r="B108" s="14" t="s">
        <v>428</v>
      </c>
      <c r="C108" s="9" t="s">
        <v>135</v>
      </c>
      <c r="D108" s="13" t="s">
        <v>246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248</v>
      </c>
      <c r="C109" s="9" t="s">
        <v>79</v>
      </c>
      <c r="D109" s="13" t="s">
        <v>202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45951</v>
      </c>
      <c r="B110" s="14" t="s">
        <v>428</v>
      </c>
      <c r="C110" s="9" t="s">
        <v>135</v>
      </c>
      <c r="D110" s="13" t="s">
        <v>266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397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45958</v>
      </c>
      <c r="B111" s="14" t="s">
        <v>484</v>
      </c>
      <c r="C111" s="9" t="s">
        <v>79</v>
      </c>
      <c r="D111" s="13" t="s">
        <v>485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243.82306666666665</v>
      </c>
    </row>
    <row r="112" spans="1:56" ht="27.75" customHeight="1" x14ac:dyDescent="0.45">
      <c r="A112" s="3">
        <v>45958</v>
      </c>
      <c r="B112" s="14" t="s">
        <v>470</v>
      </c>
      <c r="C112" s="9" t="s">
        <v>104</v>
      </c>
      <c r="D112" s="13" t="s">
        <v>471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>
        <v>45891</v>
      </c>
      <c r="B113" s="14" t="s">
        <v>250</v>
      </c>
      <c r="C113" s="9" t="s">
        <v>79</v>
      </c>
      <c r="D113" s="13" t="s">
        <v>251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 t="s">
        <v>131</v>
      </c>
      <c r="B114" s="14" t="s">
        <v>131</v>
      </c>
      <c r="C114" s="9" t="s">
        <v>135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7916.333333333333</v>
      </c>
    </row>
    <row r="115" spans="1:56" ht="27.75" customHeight="1" x14ac:dyDescent="0.45">
      <c r="A115" s="3">
        <v>45933</v>
      </c>
      <c r="B115" s="14" t="s">
        <v>336</v>
      </c>
      <c r="C115" s="9" t="s">
        <v>79</v>
      </c>
      <c r="D115" s="13" t="s">
        <v>324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 t="s">
        <v>131</v>
      </c>
      <c r="B116" s="14" t="s">
        <v>131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1667.7075555555555</v>
      </c>
    </row>
    <row r="117" spans="1:56" ht="27.75" customHeight="1" x14ac:dyDescent="0.45">
      <c r="A117" s="3" t="s">
        <v>131</v>
      </c>
      <c r="B117" s="14" t="s">
        <v>131</v>
      </c>
      <c r="C117" s="9" t="s">
        <v>95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1625.4871111111113</v>
      </c>
    </row>
    <row r="118" spans="1:56" ht="27.75" customHeight="1" x14ac:dyDescent="0.45">
      <c r="A118" s="3" t="s">
        <v>131</v>
      </c>
      <c r="B118" s="14" t="s">
        <v>131</v>
      </c>
      <c r="C118" s="9" t="s">
        <v>228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25432.540222222222</v>
      </c>
    </row>
    <row r="119" spans="1:56" ht="27.75" customHeight="1" x14ac:dyDescent="0.45">
      <c r="A119" s="3">
        <v>45933</v>
      </c>
      <c r="B119" s="14" t="s">
        <v>334</v>
      </c>
      <c r="C119" s="9" t="s">
        <v>104</v>
      </c>
      <c r="D119" s="13" t="s">
        <v>201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45919</v>
      </c>
      <c r="B120" s="14" t="s">
        <v>301</v>
      </c>
      <c r="C120" s="9" t="s">
        <v>135</v>
      </c>
      <c r="D120" s="13" t="s">
        <v>206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296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45923</v>
      </c>
      <c r="B121" s="14" t="s">
        <v>309</v>
      </c>
      <c r="C121" s="9" t="s">
        <v>79</v>
      </c>
      <c r="D121" s="13" t="s">
        <v>310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45877</v>
      </c>
      <c r="B122" s="14" t="s">
        <v>244</v>
      </c>
      <c r="C122" s="9" t="s">
        <v>79</v>
      </c>
      <c r="D122" s="13" t="s">
        <v>245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45796</v>
      </c>
      <c r="B123" s="14" t="s">
        <v>220</v>
      </c>
      <c r="C123" s="9" t="s">
        <v>135</v>
      </c>
      <c r="D123" s="13" t="s">
        <v>219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45674</v>
      </c>
      <c r="B124" s="14" t="s">
        <v>208</v>
      </c>
      <c r="C124" s="9" t="s">
        <v>135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214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45611</v>
      </c>
      <c r="B125" s="14" t="s">
        <v>182</v>
      </c>
      <c r="C125" s="9" t="s">
        <v>135</v>
      </c>
      <c r="D125" s="13" t="s">
        <v>181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45523</v>
      </c>
      <c r="B126" s="14" t="s">
        <v>172</v>
      </c>
      <c r="C126" s="9" t="s">
        <v>135</v>
      </c>
      <c r="D126" s="13" t="s">
        <v>171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45911</v>
      </c>
      <c r="B127" s="14" t="s">
        <v>274</v>
      </c>
      <c r="C127" s="9" t="s">
        <v>104</v>
      </c>
      <c r="D127" s="13" t="s">
        <v>275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272</v>
      </c>
      <c r="C128" s="9" t="s">
        <v>221</v>
      </c>
      <c r="D128" s="13" t="s">
        <v>222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45908</v>
      </c>
      <c r="B129" s="14" t="s">
        <v>272</v>
      </c>
      <c r="C129" s="9" t="s">
        <v>221</v>
      </c>
      <c r="D129" s="13" t="s">
        <v>247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224</v>
      </c>
      <c r="C130" s="9" t="s">
        <v>221</v>
      </c>
      <c r="D130" s="13" t="s">
        <v>222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45799</v>
      </c>
      <c r="B131" s="14" t="s">
        <v>224</v>
      </c>
      <c r="C131" s="9" t="s">
        <v>221</v>
      </c>
      <c r="D131" s="13" t="s">
        <v>247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45541</v>
      </c>
      <c r="B132" s="14" t="s">
        <v>174</v>
      </c>
      <c r="C132" s="9" t="s">
        <v>104</v>
      </c>
      <c r="D132" s="13" t="s">
        <v>175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176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45916</v>
      </c>
      <c r="B134" s="14" t="s">
        <v>295</v>
      </c>
      <c r="C134" s="9" t="s">
        <v>228</v>
      </c>
      <c r="D134" s="13" t="s">
        <v>292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229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0</v>
      </c>
    </row>
    <row r="135" spans="1:56" ht="27.75" customHeight="1" x14ac:dyDescent="0.45">
      <c r="A135" s="3">
        <v>45916</v>
      </c>
      <c r="B135" s="14" t="s">
        <v>295</v>
      </c>
      <c r="C135" s="9" t="s">
        <v>228</v>
      </c>
      <c r="D135" s="13" t="s">
        <v>286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229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0</v>
      </c>
    </row>
    <row r="136" spans="1:56" ht="27.75" customHeight="1" x14ac:dyDescent="0.45">
      <c r="A136" s="3">
        <v>45916</v>
      </c>
      <c r="B136" s="14" t="s">
        <v>295</v>
      </c>
      <c r="C136" s="9" t="s">
        <v>228</v>
      </c>
      <c r="D136" s="13" t="s">
        <v>293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229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customHeight="1" x14ac:dyDescent="0.45">
      <c r="A137" s="3">
        <v>45916</v>
      </c>
      <c r="B137" s="14" t="s">
        <v>295</v>
      </c>
      <c r="C137" s="9" t="s">
        <v>228</v>
      </c>
      <c r="D137" s="13" t="s">
        <v>378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229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45">
      <c r="A138" s="3">
        <v>45916</v>
      </c>
      <c r="B138" s="14" t="s">
        <v>295</v>
      </c>
      <c r="C138" s="9" t="s">
        <v>228</v>
      </c>
      <c r="D138" s="13" t="s">
        <v>285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229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45">
      <c r="A139" s="3">
        <v>45916</v>
      </c>
      <c r="B139" s="14" t="s">
        <v>295</v>
      </c>
      <c r="C139" s="9" t="s">
        <v>228</v>
      </c>
      <c r="D139" s="13" t="s">
        <v>290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229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635.55350833333341</v>
      </c>
    </row>
    <row r="140" spans="1:56" ht="27.75" customHeight="1" x14ac:dyDescent="0.45">
      <c r="A140" s="3">
        <v>45916</v>
      </c>
      <c r="B140" s="14" t="s">
        <v>295</v>
      </c>
      <c r="C140" s="9" t="s">
        <v>228</v>
      </c>
      <c r="D140" s="13" t="s">
        <v>311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229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 t="s">
        <v>285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229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115.26134301000003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288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285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229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891.42570000000023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229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140.68034684550003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282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229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 t="s">
        <v>288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229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 t="s">
        <v>288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 t="s">
        <v>293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 t="s">
        <v>290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288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285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229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 t="s">
        <v>287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229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229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 t="s">
        <v>288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 t="s">
        <v>379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229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304.29531611111116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 t="s">
        <v>311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229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0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 t="s">
        <v>311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229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0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381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229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229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229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 t="s">
        <v>283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229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0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290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 t="s">
        <v>288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229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0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289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285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 t="s">
        <v>286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229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668.56927500000018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 t="s">
        <v>293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 t="s">
        <v>288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229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217.3537972222222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285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229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 t="s">
        <v>282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229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0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291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229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229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0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 t="s">
        <v>290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 t="s">
        <v>283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229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0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 t="s">
        <v>311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229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0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288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229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847.40467777777781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292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 t="s">
        <v>285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 t="s">
        <v>381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229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0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229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229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217.3537972222222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 t="s">
        <v>286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229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229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0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 t="s">
        <v>290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288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285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 t="s">
        <v>293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229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356.57028000000008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 t="s">
        <v>288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295</v>
      </c>
      <c r="C202" s="9" t="s">
        <v>228</v>
      </c>
      <c r="D202" s="13" t="s">
        <v>285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229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295</v>
      </c>
      <c r="C203" s="9" t="s">
        <v>228</v>
      </c>
      <c r="D203" s="13" t="s">
        <v>286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295</v>
      </c>
      <c r="C204" s="9" t="s">
        <v>228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295</v>
      </c>
      <c r="C205" s="9" t="s">
        <v>228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295</v>
      </c>
      <c r="C206" s="9" t="s">
        <v>228</v>
      </c>
      <c r="D206" s="13" t="s">
        <v>381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229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317</v>
      </c>
      <c r="AZ206" s="2">
        <v>0</v>
      </c>
      <c r="BA206" s="2">
        <v>0</v>
      </c>
      <c r="BB206" s="2">
        <v>0</v>
      </c>
      <c r="BC206" s="1" t="s">
        <v>230</v>
      </c>
      <c r="BD206" s="56">
        <v>0</v>
      </c>
    </row>
    <row r="207" spans="1:56" ht="27.75" customHeight="1" x14ac:dyDescent="0.45">
      <c r="A207" s="3">
        <v>45916</v>
      </c>
      <c r="B207" s="14" t="s">
        <v>295</v>
      </c>
      <c r="C207" s="9" t="s">
        <v>228</v>
      </c>
      <c r="D207" s="13" t="s">
        <v>311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229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0</v>
      </c>
    </row>
    <row r="208" spans="1:56" ht="27.75" customHeight="1" x14ac:dyDescent="0.45">
      <c r="A208" s="3">
        <v>45916</v>
      </c>
      <c r="B208" s="14" t="s">
        <v>295</v>
      </c>
      <c r="C208" s="9" t="s">
        <v>228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295</v>
      </c>
      <c r="C209" s="9" t="s">
        <v>228</v>
      </c>
      <c r="D209" s="13" t="s">
        <v>290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229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635.55350833333341</v>
      </c>
    </row>
    <row r="210" spans="1:56" ht="27.75" customHeight="1" x14ac:dyDescent="0.45">
      <c r="A210" s="3">
        <v>45916</v>
      </c>
      <c r="B210" s="14" t="s">
        <v>295</v>
      </c>
      <c r="C210" s="9" t="s">
        <v>228</v>
      </c>
      <c r="D210" s="13" t="s">
        <v>288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229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295</v>
      </c>
      <c r="C211" s="9" t="s">
        <v>228</v>
      </c>
      <c r="D211" s="13" t="s">
        <v>285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229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891.42570000000023</v>
      </c>
    </row>
    <row r="212" spans="1:56" ht="27.75" customHeight="1" x14ac:dyDescent="0.45">
      <c r="A212" s="3">
        <v>45916</v>
      </c>
      <c r="B212" s="14" t="s">
        <v>295</v>
      </c>
      <c r="C212" s="9" t="s">
        <v>228</v>
      </c>
      <c r="D212" s="13" t="s">
        <v>283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229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0</v>
      </c>
    </row>
    <row r="213" spans="1:56" ht="27.75" customHeight="1" x14ac:dyDescent="0.45">
      <c r="A213" s="3">
        <v>45916</v>
      </c>
      <c r="B213" s="14" t="s">
        <v>295</v>
      </c>
      <c r="C213" s="9" t="s">
        <v>228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229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295</v>
      </c>
      <c r="C214" s="9" t="s">
        <v>228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229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295</v>
      </c>
      <c r="C215" s="9" t="s">
        <v>228</v>
      </c>
      <c r="D215" s="13" t="s">
        <v>288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229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295</v>
      </c>
      <c r="C216" s="9" t="s">
        <v>228</v>
      </c>
      <c r="D216" s="13" t="s">
        <v>289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229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434.7075944444444</v>
      </c>
    </row>
    <row r="217" spans="1:56" ht="27.75" customHeight="1" x14ac:dyDescent="0.45">
      <c r="A217" s="3">
        <v>45916</v>
      </c>
      <c r="B217" s="14" t="s">
        <v>295</v>
      </c>
      <c r="C217" s="9" t="s">
        <v>228</v>
      </c>
      <c r="D217" s="13" t="s">
        <v>285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229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445.71285000000012</v>
      </c>
    </row>
    <row r="218" spans="1:56" ht="27.75" customHeight="1" x14ac:dyDescent="0.45">
      <c r="A218" s="3">
        <v>45916</v>
      </c>
      <c r="B218" s="14" t="s">
        <v>295</v>
      </c>
      <c r="C218" s="9" t="s">
        <v>228</v>
      </c>
      <c r="D218" s="13" t="s">
        <v>286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229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295</v>
      </c>
      <c r="C219" s="9" t="s">
        <v>228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229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230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295</v>
      </c>
      <c r="C220" s="9" t="s">
        <v>228</v>
      </c>
      <c r="D220" s="13" t="s">
        <v>282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229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230</v>
      </c>
      <c r="BD220" s="56">
        <v>0</v>
      </c>
    </row>
    <row r="221" spans="1:56" ht="27.75" customHeight="1" x14ac:dyDescent="0.45">
      <c r="A221" s="3">
        <v>45916</v>
      </c>
      <c r="B221" s="14" t="s">
        <v>295</v>
      </c>
      <c r="C221" s="9" t="s">
        <v>228</v>
      </c>
      <c r="D221" s="13" t="s">
        <v>291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229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230</v>
      </c>
      <c r="BD221" s="56">
        <v>222.85642500000006</v>
      </c>
    </row>
    <row r="222" spans="1:56" ht="27.75" customHeight="1" x14ac:dyDescent="0.45">
      <c r="A222" s="3" t="s">
        <v>131</v>
      </c>
      <c r="B222" s="14" t="s">
        <v>131</v>
      </c>
      <c r="C222" s="9" t="s">
        <v>228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229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230</v>
      </c>
      <c r="BD222" s="56">
        <v>112988.20747500002</v>
      </c>
    </row>
    <row r="223" spans="1:56" ht="27.7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229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0</v>
      </c>
    </row>
    <row r="224" spans="1:56" ht="27.75" customHeight="1" x14ac:dyDescent="0.45">
      <c r="A224" s="3">
        <v>45951</v>
      </c>
      <c r="B224" s="14" t="s">
        <v>433</v>
      </c>
      <c r="C224" s="9" t="s">
        <v>135</v>
      </c>
      <c r="D224" s="13" t="s">
        <v>227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183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105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196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401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45">
      <c r="A225" s="3" t="s">
        <v>131</v>
      </c>
      <c r="B225" s="14" t="s">
        <v>131</v>
      </c>
      <c r="C225" s="9" t="s">
        <v>135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183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105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196</v>
      </c>
      <c r="AG225" s="1" t="s">
        <v>112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21778.448888888888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112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45">
      <c r="A227" s="3">
        <v>45933</v>
      </c>
      <c r="B227" s="14" t="s">
        <v>327</v>
      </c>
      <c r="C227" s="9" t="s">
        <v>318</v>
      </c>
      <c r="D227" s="13" t="s">
        <v>319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507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461</v>
      </c>
      <c r="C228" s="9" t="s">
        <v>318</v>
      </c>
      <c r="D228" s="13" t="s">
        <v>453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463</v>
      </c>
      <c r="C229" s="9" t="s">
        <v>226</v>
      </c>
      <c r="D229" s="13" t="s">
        <v>448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45953</v>
      </c>
      <c r="B230" s="14" t="s">
        <v>462</v>
      </c>
      <c r="C230" s="9" t="s">
        <v>226</v>
      </c>
      <c r="D230" s="13" t="s">
        <v>436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45953</v>
      </c>
      <c r="B231" s="14" t="s">
        <v>462</v>
      </c>
      <c r="C231" s="9" t="s">
        <v>226</v>
      </c>
      <c r="D231" s="13" t="s">
        <v>437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117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45953</v>
      </c>
      <c r="B232" s="14" t="s">
        <v>463</v>
      </c>
      <c r="C232" s="9" t="s">
        <v>226</v>
      </c>
      <c r="D232" s="13" t="s">
        <v>447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117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45953</v>
      </c>
      <c r="B233" s="14" t="s">
        <v>464</v>
      </c>
      <c r="C233" s="9" t="s">
        <v>226</v>
      </c>
      <c r="D233" s="13" t="s">
        <v>449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117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45953</v>
      </c>
      <c r="B234" s="14" t="s">
        <v>464</v>
      </c>
      <c r="C234" s="9" t="s">
        <v>226</v>
      </c>
      <c r="D234" s="13" t="s">
        <v>450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45953</v>
      </c>
      <c r="B235" s="14" t="s">
        <v>463</v>
      </c>
      <c r="C235" s="9" t="s">
        <v>226</v>
      </c>
      <c r="D235" s="13" t="s">
        <v>446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45953</v>
      </c>
      <c r="B236" s="14" t="s">
        <v>465</v>
      </c>
      <c r="C236" s="9" t="s">
        <v>226</v>
      </c>
      <c r="D236" s="13" t="s">
        <v>451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45953</v>
      </c>
      <c r="B237" s="14" t="s">
        <v>465</v>
      </c>
      <c r="C237" s="9" t="s">
        <v>226</v>
      </c>
      <c r="D237" s="13" t="s">
        <v>452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488</v>
      </c>
      <c r="C238" s="9" t="s">
        <v>79</v>
      </c>
      <c r="D238" s="13" t="s">
        <v>489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125</v>
      </c>
      <c r="C239" s="9" t="s">
        <v>104</v>
      </c>
      <c r="D239" s="13" t="s">
        <v>508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125</v>
      </c>
      <c r="C240" s="9" t="s">
        <v>104</v>
      </c>
      <c r="D240" s="13" t="s">
        <v>509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497</v>
      </c>
      <c r="D241" s="13" t="s">
        <v>498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125</v>
      </c>
      <c r="C242" s="9" t="s">
        <v>497</v>
      </c>
      <c r="D242" s="13" t="s">
        <v>499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125</v>
      </c>
      <c r="C243" s="9" t="s">
        <v>497</v>
      </c>
      <c r="D243" s="13" t="s">
        <v>500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117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45962</v>
      </c>
      <c r="B244" s="14" t="s">
        <v>125</v>
      </c>
      <c r="C244" s="9" t="s">
        <v>108</v>
      </c>
      <c r="D244" s="13" t="s">
        <v>354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510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45962</v>
      </c>
      <c r="B245" s="14" t="s">
        <v>125</v>
      </c>
      <c r="C245" s="9" t="s">
        <v>108</v>
      </c>
      <c r="D245" s="13" t="s">
        <v>355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117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510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45962</v>
      </c>
      <c r="B246" s="14" t="s">
        <v>125</v>
      </c>
      <c r="C246" s="9" t="s">
        <v>108</v>
      </c>
      <c r="D246" s="13" t="s">
        <v>490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117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510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45962</v>
      </c>
      <c r="B247" s="14" t="s">
        <v>125</v>
      </c>
      <c r="C247" s="9" t="s">
        <v>108</v>
      </c>
      <c r="D247" s="13" t="s">
        <v>340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117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510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45962</v>
      </c>
      <c r="B248" s="14" t="s">
        <v>125</v>
      </c>
      <c r="C248" s="9" t="s">
        <v>108</v>
      </c>
      <c r="D248" s="13" t="s">
        <v>491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117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510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45962</v>
      </c>
      <c r="B249" s="14" t="s">
        <v>125</v>
      </c>
      <c r="C249" s="9" t="s">
        <v>108</v>
      </c>
      <c r="D249" s="13" t="s">
        <v>492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510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279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261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243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108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117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7735.6453533333333</v>
      </c>
    </row>
    <row r="254" spans="1:56" ht="27.75" customHeight="1" x14ac:dyDescent="0.45">
      <c r="A254" s="3">
        <v>45958</v>
      </c>
      <c r="B254" s="14" t="s">
        <v>475</v>
      </c>
      <c r="C254" s="9" t="s">
        <v>104</v>
      </c>
      <c r="D254" s="13" t="s">
        <v>476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45958</v>
      </c>
      <c r="B255" s="14" t="s">
        <v>477</v>
      </c>
      <c r="C255" s="9" t="s">
        <v>104</v>
      </c>
      <c r="D255" s="13" t="s">
        <v>478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183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45631</v>
      </c>
      <c r="B256" s="14" t="s">
        <v>189</v>
      </c>
      <c r="C256" s="9" t="s">
        <v>106</v>
      </c>
      <c r="D256" s="13" t="s">
        <v>140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117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113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199</v>
      </c>
      <c r="AZ256" s="2">
        <v>0</v>
      </c>
      <c r="BA256" s="2">
        <v>0</v>
      </c>
      <c r="BB256" s="2">
        <v>0</v>
      </c>
      <c r="BC256" s="1" t="s">
        <v>118</v>
      </c>
      <c r="BD256" s="56">
        <v>604.77275372359998</v>
      </c>
    </row>
    <row r="257" spans="1:56" ht="27.75" customHeight="1" x14ac:dyDescent="0.45">
      <c r="A257" s="3">
        <v>45896</v>
      </c>
      <c r="B257" s="14" t="s">
        <v>257</v>
      </c>
      <c r="C257" s="9" t="s">
        <v>104</v>
      </c>
      <c r="D257" s="13" t="s">
        <v>258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238.09713619999999</v>
      </c>
    </row>
    <row r="258" spans="1:56" ht="27.75" customHeight="1" x14ac:dyDescent="0.45">
      <c r="A258" s="3">
        <v>45896</v>
      </c>
      <c r="B258" s="14" t="s">
        <v>259</v>
      </c>
      <c r="C258" s="9" t="s">
        <v>104</v>
      </c>
      <c r="D258" s="13" t="s">
        <v>243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117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396.82856033333326</v>
      </c>
    </row>
    <row r="259" spans="1:56" ht="27.75" customHeight="1" x14ac:dyDescent="0.45">
      <c r="A259" s="3">
        <v>45896</v>
      </c>
      <c r="B259" s="14" t="s">
        <v>260</v>
      </c>
      <c r="C259" s="9" t="s">
        <v>104</v>
      </c>
      <c r="D259" s="13" t="s">
        <v>261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238.09713619999999</v>
      </c>
    </row>
    <row r="260" spans="1:56" ht="27.75" customHeight="1" x14ac:dyDescent="0.45">
      <c r="A260" s="3">
        <v>45911</v>
      </c>
      <c r="B260" s="14" t="s">
        <v>278</v>
      </c>
      <c r="C260" s="9" t="s">
        <v>104</v>
      </c>
      <c r="D260" s="13" t="s">
        <v>279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238.09713619999999</v>
      </c>
    </row>
    <row r="261" spans="1:56" ht="27.75" customHeight="1" x14ac:dyDescent="0.45">
      <c r="A261" s="3" t="s">
        <v>131</v>
      </c>
      <c r="B261" s="14" t="s">
        <v>131</v>
      </c>
      <c r="C261" s="9" t="s">
        <v>106</v>
      </c>
      <c r="D261" s="13" t="s">
        <v>140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773.56453533333331</v>
      </c>
    </row>
    <row r="262" spans="1:56" ht="27.75" customHeight="1" x14ac:dyDescent="0.45">
      <c r="A262" s="3">
        <v>45854</v>
      </c>
      <c r="B262" s="14" t="s">
        <v>237</v>
      </c>
      <c r="C262" s="9" t="s">
        <v>79</v>
      </c>
      <c r="D262" s="13" t="s">
        <v>238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117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112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238.09713619999999</v>
      </c>
    </row>
    <row r="263" spans="1:56" ht="27.75" customHeight="1" x14ac:dyDescent="0.45">
      <c r="A263" s="3">
        <v>45826</v>
      </c>
      <c r="B263" s="14" t="s">
        <v>232</v>
      </c>
      <c r="C263" s="9" t="s">
        <v>104</v>
      </c>
      <c r="D263" s="13" t="s">
        <v>223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117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597.62381186199991</v>
      </c>
    </row>
    <row r="264" spans="1:56" ht="27.75" customHeight="1" x14ac:dyDescent="0.45">
      <c r="A264" s="3">
        <v>45066</v>
      </c>
      <c r="B264" s="14" t="s">
        <v>123</v>
      </c>
      <c r="C264" s="9" t="s">
        <v>79</v>
      </c>
      <c r="D264" s="13" t="s">
        <v>122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117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396.82856033333326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117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198</v>
      </c>
      <c r="D266" s="13" t="s">
        <v>198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203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120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1857.1712249999998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45944</v>
      </c>
      <c r="B269" s="14" t="s">
        <v>370</v>
      </c>
      <c r="C269" s="9" t="s">
        <v>361</v>
      </c>
      <c r="D269" s="13" t="s">
        <v>362</v>
      </c>
      <c r="E269" s="9">
        <v>23</v>
      </c>
      <c r="F269" s="9">
        <v>34</v>
      </c>
      <c r="G269" s="9" t="s">
        <v>359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363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360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359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363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360</v>
      </c>
      <c r="BD270" s="56">
        <v>0</v>
      </c>
    </row>
    <row r="271" spans="1:56" ht="27.75" customHeight="1" x14ac:dyDescent="0.45">
      <c r="A271" s="3">
        <v>45944</v>
      </c>
      <c r="B271" s="14" t="s">
        <v>371</v>
      </c>
      <c r="C271" s="9" t="s">
        <v>361</v>
      </c>
      <c r="D271" s="13" t="s">
        <v>364</v>
      </c>
      <c r="E271" s="9">
        <v>23</v>
      </c>
      <c r="F271" s="9">
        <v>34</v>
      </c>
      <c r="G271" s="9" t="s">
        <v>365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366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360</v>
      </c>
      <c r="BD271" s="56">
        <v>0</v>
      </c>
    </row>
    <row r="272" spans="1:56" ht="27.75" customHeight="1" x14ac:dyDescent="0.45">
      <c r="A272" s="3">
        <v>45944</v>
      </c>
      <c r="B272" s="14" t="s">
        <v>371</v>
      </c>
      <c r="C272" s="9" t="s">
        <v>361</v>
      </c>
      <c r="D272" s="13" t="s">
        <v>367</v>
      </c>
      <c r="E272" s="9">
        <v>23</v>
      </c>
      <c r="F272" s="9">
        <v>34</v>
      </c>
      <c r="G272" s="9" t="s">
        <v>365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366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360</v>
      </c>
      <c r="BD272" s="56">
        <v>0</v>
      </c>
    </row>
    <row r="273" spans="1:56" ht="27.75" customHeight="1" x14ac:dyDescent="0.45">
      <c r="A273" s="3">
        <v>45944</v>
      </c>
      <c r="B273" s="14" t="s">
        <v>371</v>
      </c>
      <c r="C273" s="9" t="s">
        <v>361</v>
      </c>
      <c r="D273" s="13" t="s">
        <v>368</v>
      </c>
      <c r="E273" s="9">
        <v>23</v>
      </c>
      <c r="F273" s="9">
        <v>34</v>
      </c>
      <c r="G273" s="9" t="s">
        <v>365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366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360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365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366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360</v>
      </c>
      <c r="BD274" s="56">
        <v>0</v>
      </c>
    </row>
    <row r="275" spans="1:56" ht="27.75" customHeight="1" x14ac:dyDescent="0.45">
      <c r="A275" s="3">
        <v>45951</v>
      </c>
      <c r="B275" s="14" t="s">
        <v>403</v>
      </c>
      <c r="C275" s="9" t="s">
        <v>404</v>
      </c>
      <c r="D275" s="13" t="s">
        <v>405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320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501</v>
      </c>
      <c r="AZ275" s="2">
        <v>0</v>
      </c>
      <c r="BA275" s="2">
        <v>0</v>
      </c>
      <c r="BB275" s="2">
        <v>0</v>
      </c>
      <c r="BC275" s="1" t="s">
        <v>321</v>
      </c>
      <c r="BD275" s="56">
        <v>0</v>
      </c>
    </row>
    <row r="276" spans="1:56" ht="27.75" customHeight="1" x14ac:dyDescent="0.45">
      <c r="A276" s="3">
        <v>45960</v>
      </c>
      <c r="B276" s="14" t="s">
        <v>502</v>
      </c>
      <c r="C276" s="9" t="s">
        <v>404</v>
      </c>
      <c r="D276" s="13" t="s">
        <v>405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320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501</v>
      </c>
      <c r="AZ276" s="2">
        <v>0</v>
      </c>
      <c r="BA276" s="2">
        <v>0</v>
      </c>
      <c r="BB276" s="2">
        <v>0</v>
      </c>
      <c r="BC276" s="1" t="s">
        <v>321</v>
      </c>
      <c r="BD276" s="56">
        <v>134.84650833333336</v>
      </c>
    </row>
    <row r="277" spans="1:56" ht="27.75" customHeight="1" x14ac:dyDescent="0.45">
      <c r="A277" s="3">
        <v>45951</v>
      </c>
      <c r="B277" s="14" t="s">
        <v>407</v>
      </c>
      <c r="C277" s="9" t="s">
        <v>408</v>
      </c>
      <c r="D277" s="13" t="s">
        <v>409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320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406</v>
      </c>
      <c r="AZ277" s="2">
        <v>0</v>
      </c>
      <c r="BA277" s="2">
        <v>0</v>
      </c>
      <c r="BB277" s="2">
        <v>0</v>
      </c>
      <c r="BC277" s="1" t="s">
        <v>321</v>
      </c>
      <c r="BD277" s="56">
        <v>0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320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322</v>
      </c>
      <c r="BD278" s="56">
        <v>0</v>
      </c>
    </row>
    <row r="279" spans="1:56" ht="27.75" customHeight="1" x14ac:dyDescent="0.45">
      <c r="A279" s="3">
        <v>45953</v>
      </c>
      <c r="B279" s="14" t="s">
        <v>454</v>
      </c>
      <c r="C279" s="9" t="s">
        <v>438</v>
      </c>
      <c r="D279" s="13" t="s">
        <v>455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439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456</v>
      </c>
      <c r="AG279" s="1" t="s">
        <v>112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440</v>
      </c>
      <c r="BD279" s="56">
        <v>379.11333613888905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439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441</v>
      </c>
      <c r="BD280" s="56">
        <v>0</v>
      </c>
    </row>
    <row r="281" spans="1:56" ht="27.75" customHeight="1" x14ac:dyDescent="0.45">
      <c r="A281" s="3">
        <v>45601</v>
      </c>
      <c r="B281" s="14" t="s">
        <v>180</v>
      </c>
      <c r="C281" s="9" t="s">
        <v>91</v>
      </c>
      <c r="D281" s="13" t="s">
        <v>138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511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97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110</v>
      </c>
      <c r="BD281" s="56">
        <v>4754.1459870625004</v>
      </c>
    </row>
    <row r="282" spans="1:56" ht="27.75" customHeight="1" x14ac:dyDescent="0.45">
      <c r="A282" s="3">
        <v>45601</v>
      </c>
      <c r="B282" s="14" t="s">
        <v>180</v>
      </c>
      <c r="C282" s="9" t="s">
        <v>91</v>
      </c>
      <c r="D282" s="13" t="s">
        <v>138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511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97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110</v>
      </c>
      <c r="BD282" s="56">
        <v>22323.563296650002</v>
      </c>
    </row>
    <row r="283" spans="1:56" ht="27.75" customHeight="1" x14ac:dyDescent="0.45">
      <c r="A283" s="3">
        <v>45601</v>
      </c>
      <c r="B283" s="14" t="s">
        <v>180</v>
      </c>
      <c r="C283" s="9" t="s">
        <v>91</v>
      </c>
      <c r="D283" s="13" t="s">
        <v>138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239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97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110</v>
      </c>
      <c r="BD283" s="56">
        <v>30574.738130457463</v>
      </c>
    </row>
    <row r="284" spans="1:56" ht="27.7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97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112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111</v>
      </c>
      <c r="BD284" s="56">
        <v>0</v>
      </c>
    </row>
    <row r="285" spans="1:56" ht="27.75" customHeight="1" x14ac:dyDescent="0.45">
      <c r="A285" s="3">
        <v>45958</v>
      </c>
      <c r="B285" s="14" t="s">
        <v>494</v>
      </c>
      <c r="C285" s="9" t="s">
        <v>133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120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330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265</v>
      </c>
      <c r="BD285" s="56">
        <v>711.65694599999995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330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265</v>
      </c>
      <c r="BD286" s="56">
        <v>0</v>
      </c>
    </row>
    <row r="287" spans="1:56" ht="27.75" customHeight="1" x14ac:dyDescent="0.45">
      <c r="A287" s="3">
        <v>45962</v>
      </c>
      <c r="B287" s="14" t="s">
        <v>125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512</v>
      </c>
      <c r="AZ287" s="2">
        <v>0</v>
      </c>
      <c r="BA287" s="2">
        <v>0</v>
      </c>
      <c r="BB287" s="2">
        <v>0</v>
      </c>
      <c r="BC287" s="1" t="s">
        <v>102</v>
      </c>
      <c r="BD287" s="56">
        <v>5167.3855837333331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45962</v>
      </c>
      <c r="E3" s="94" t="s">
        <v>52</v>
      </c>
      <c r="F3" s="94"/>
      <c r="G3" s="95">
        <v>10.07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396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344</v>
      </c>
      <c r="BD7" s="56">
        <v>0</v>
      </c>
    </row>
    <row r="8" spans="1:56" ht="27.75" customHeight="1" x14ac:dyDescent="0.45">
      <c r="A8" s="3">
        <v>45950</v>
      </c>
      <c r="B8" s="14" t="s">
        <v>389</v>
      </c>
      <c r="C8" s="9" t="s">
        <v>386</v>
      </c>
      <c r="D8" s="13" t="s">
        <v>387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389</v>
      </c>
      <c r="C9" s="9" t="s">
        <v>386</v>
      </c>
      <c r="D9" s="13" t="s">
        <v>316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506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442</v>
      </c>
      <c r="C11" s="9" t="s">
        <v>410</v>
      </c>
      <c r="D11" s="13" t="s">
        <v>411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442</v>
      </c>
      <c r="C12" s="9" t="s">
        <v>410</v>
      </c>
      <c r="D12" s="13" t="s">
        <v>443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120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305</v>
      </c>
      <c r="C13" s="9" t="s">
        <v>304</v>
      </c>
      <c r="D13" s="13" t="s">
        <v>306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305</v>
      </c>
      <c r="C14" s="9" t="s">
        <v>304</v>
      </c>
      <c r="D14" s="13" t="s">
        <v>306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305</v>
      </c>
      <c r="C15" s="9" t="s">
        <v>304</v>
      </c>
      <c r="D15" s="13" t="s">
        <v>306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305</v>
      </c>
      <c r="C16" s="9" t="s">
        <v>304</v>
      </c>
      <c r="D16" s="13" t="s">
        <v>306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466</v>
      </c>
      <c r="C18" s="9" t="s">
        <v>215</v>
      </c>
      <c r="D18" s="13" t="s">
        <v>467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466</v>
      </c>
      <c r="C19" s="9" t="s">
        <v>215</v>
      </c>
      <c r="D19" s="13" t="s">
        <v>468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466</v>
      </c>
      <c r="C20" s="9" t="s">
        <v>215</v>
      </c>
      <c r="D20" s="13" t="s">
        <v>469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164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459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505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460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505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460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215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299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412</v>
      </c>
      <c r="C29" s="9" t="s">
        <v>73</v>
      </c>
      <c r="D29" s="13" t="s">
        <v>413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414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412</v>
      </c>
      <c r="C30" s="9" t="s">
        <v>73</v>
      </c>
      <c r="D30" s="13" t="s">
        <v>415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414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412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414</v>
      </c>
      <c r="AG31" s="1" t="s">
        <v>114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249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414</v>
      </c>
      <c r="AG32" s="1" t="s">
        <v>114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416</v>
      </c>
      <c r="C33" s="9" t="s">
        <v>73</v>
      </c>
      <c r="D33" s="13" t="s">
        <v>417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418</v>
      </c>
      <c r="AG33" s="1" t="s">
        <v>114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416</v>
      </c>
      <c r="C34" s="9" t="s">
        <v>73</v>
      </c>
      <c r="D34" s="13" t="s">
        <v>419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418</v>
      </c>
      <c r="AG34" s="1" t="s">
        <v>114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416</v>
      </c>
      <c r="C35" s="9" t="s">
        <v>73</v>
      </c>
      <c r="D35" s="13" t="s">
        <v>420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418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416</v>
      </c>
      <c r="C36" s="9" t="s">
        <v>73</v>
      </c>
      <c r="D36" s="13" t="s">
        <v>312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418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236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418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412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421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412</v>
      </c>
      <c r="C39" s="9" t="s">
        <v>73</v>
      </c>
      <c r="D39" s="13" t="s">
        <v>234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421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412</v>
      </c>
      <c r="C40" s="9" t="s">
        <v>73</v>
      </c>
      <c r="D40" s="13" t="s">
        <v>349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421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412</v>
      </c>
      <c r="C41" s="9" t="s">
        <v>73</v>
      </c>
      <c r="D41" s="13" t="s">
        <v>350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421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412</v>
      </c>
      <c r="C42" s="9" t="s">
        <v>73</v>
      </c>
      <c r="D42" s="13" t="s">
        <v>422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421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412</v>
      </c>
      <c r="C43" s="9" t="s">
        <v>73</v>
      </c>
      <c r="D43" s="13" t="s">
        <v>225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423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412</v>
      </c>
      <c r="C44" s="9" t="s">
        <v>73</v>
      </c>
      <c r="D44" s="13" t="s">
        <v>267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423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412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423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412</v>
      </c>
      <c r="C46" s="9" t="s">
        <v>73</v>
      </c>
      <c r="D46" s="13" t="s">
        <v>235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423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416</v>
      </c>
      <c r="C47" s="9" t="s">
        <v>73</v>
      </c>
      <c r="D47" s="13" t="s">
        <v>235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424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416</v>
      </c>
      <c r="C48" s="9" t="s">
        <v>73</v>
      </c>
      <c r="D48" s="13" t="s">
        <v>233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424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416</v>
      </c>
      <c r="C49" s="9" t="s">
        <v>73</v>
      </c>
      <c r="D49" s="13" t="s">
        <v>425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424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416</v>
      </c>
      <c r="C50" s="9" t="s">
        <v>73</v>
      </c>
      <c r="D50" s="13" t="s">
        <v>249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424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114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45951</v>
      </c>
      <c r="B53" s="14" t="s">
        <v>426</v>
      </c>
      <c r="C53" s="9" t="s">
        <v>135</v>
      </c>
      <c r="D53" s="13" t="s">
        <v>390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45905</v>
      </c>
      <c r="B54" s="14" t="s">
        <v>268</v>
      </c>
      <c r="C54" s="9" t="s">
        <v>135</v>
      </c>
      <c r="D54" s="13" t="s">
        <v>264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178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179</v>
      </c>
      <c r="BD55" s="56">
        <v>0</v>
      </c>
    </row>
    <row r="56" spans="1:56" ht="27.75" customHeight="1" x14ac:dyDescent="0.45">
      <c r="A56" s="3">
        <v>0</v>
      </c>
      <c r="B56" s="14" t="s">
        <v>125</v>
      </c>
      <c r="C56" s="9" t="s">
        <v>497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112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540.28975000000003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134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45">
      <c r="A58" s="3">
        <v>45951</v>
      </c>
      <c r="B58" s="14" t="s">
        <v>430</v>
      </c>
      <c r="C58" s="9" t="s">
        <v>135</v>
      </c>
      <c r="D58" s="13" t="s">
        <v>141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495</v>
      </c>
      <c r="AG58" s="1" t="s">
        <v>112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398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431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495</v>
      </c>
      <c r="AG59" s="1" t="s">
        <v>112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399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294</v>
      </c>
      <c r="C60" s="9" t="s">
        <v>228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294</v>
      </c>
      <c r="C61" s="9" t="s">
        <v>228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294</v>
      </c>
      <c r="C62" s="9" t="s">
        <v>228</v>
      </c>
      <c r="D62" s="13" t="s">
        <v>281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294</v>
      </c>
      <c r="C63" s="9" t="s">
        <v>228</v>
      </c>
      <c r="D63" s="13" t="s">
        <v>280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294</v>
      </c>
      <c r="C64" s="9" t="s">
        <v>228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294</v>
      </c>
      <c r="C65" s="9" t="s">
        <v>228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429</v>
      </c>
      <c r="C66" s="9" t="s">
        <v>135</v>
      </c>
      <c r="D66" s="13" t="s">
        <v>392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294</v>
      </c>
      <c r="C67" s="9" t="s">
        <v>228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294</v>
      </c>
      <c r="C68" s="9" t="s">
        <v>228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294</v>
      </c>
      <c r="C69" s="9" t="s">
        <v>228</v>
      </c>
      <c r="D69" s="13" t="s">
        <v>284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430</v>
      </c>
      <c r="C70" s="9" t="s">
        <v>135</v>
      </c>
      <c r="D70" s="13" t="s">
        <v>240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300</v>
      </c>
      <c r="C71" s="9" t="s">
        <v>135</v>
      </c>
      <c r="D71" s="13" t="s">
        <v>240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317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294</v>
      </c>
      <c r="C72" s="9" t="s">
        <v>228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294</v>
      </c>
      <c r="C73" s="9" t="s">
        <v>228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294</v>
      </c>
      <c r="C74" s="9" t="s">
        <v>228</v>
      </c>
      <c r="D74" s="13" t="s">
        <v>284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294</v>
      </c>
      <c r="C75" s="9" t="s">
        <v>228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294</v>
      </c>
      <c r="C76" s="9" t="s">
        <v>228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294</v>
      </c>
      <c r="C77" s="9" t="s">
        <v>228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294</v>
      </c>
      <c r="C78" s="9" t="s">
        <v>228</v>
      </c>
      <c r="D78" s="13" t="s">
        <v>280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45923</v>
      </c>
      <c r="B80" s="14" t="s">
        <v>309</v>
      </c>
      <c r="C80" s="9" t="s">
        <v>79</v>
      </c>
      <c r="D80" s="13" t="s">
        <v>310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294</v>
      </c>
      <c r="C81" s="9" t="s">
        <v>228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 t="s">
        <v>284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208.46344444444443</v>
      </c>
    </row>
    <row r="83" spans="1:56" ht="27.75" customHeight="1" x14ac:dyDescent="0.45">
      <c r="A83" s="3">
        <v>45941</v>
      </c>
      <c r="B83" s="14" t="s">
        <v>496</v>
      </c>
      <c r="C83" s="9" t="s">
        <v>104</v>
      </c>
      <c r="D83" s="13" t="s">
        <v>353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45896</v>
      </c>
      <c r="B84" s="14" t="s">
        <v>255</v>
      </c>
      <c r="C84" s="9" t="s">
        <v>79</v>
      </c>
      <c r="D84" s="13" t="s">
        <v>256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480</v>
      </c>
      <c r="C85" s="9" t="s">
        <v>79</v>
      </c>
      <c r="D85" s="13" t="s">
        <v>481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45">
      <c r="A86" s="3">
        <v>45916</v>
      </c>
      <c r="B86" s="14" t="s">
        <v>294</v>
      </c>
      <c r="C86" s="9" t="s">
        <v>228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294</v>
      </c>
      <c r="C87" s="9" t="s">
        <v>228</v>
      </c>
      <c r="D87" s="13" t="s">
        <v>280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45">
      <c r="A88" s="3">
        <v>45948</v>
      </c>
      <c r="B88" s="14" t="s">
        <v>393</v>
      </c>
      <c r="C88" s="9" t="s">
        <v>104</v>
      </c>
      <c r="D88" s="13" t="s">
        <v>394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45958</v>
      </c>
      <c r="B89" s="14" t="s">
        <v>482</v>
      </c>
      <c r="C89" s="9" t="s">
        <v>79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294</v>
      </c>
      <c r="C92" s="9" t="s">
        <v>228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45916</v>
      </c>
      <c r="B93" s="14" t="s">
        <v>294</v>
      </c>
      <c r="C93" s="9" t="s">
        <v>228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45916</v>
      </c>
      <c r="B94" s="14" t="s">
        <v>294</v>
      </c>
      <c r="C94" s="9" t="s">
        <v>228</v>
      </c>
      <c r="D94" s="13" t="s">
        <v>280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294</v>
      </c>
      <c r="C95" s="9" t="s">
        <v>228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291.84882222222222</v>
      </c>
    </row>
    <row r="96" spans="1:56" ht="27.75" customHeight="1" x14ac:dyDescent="0.45">
      <c r="A96" s="3">
        <v>45933</v>
      </c>
      <c r="B96" s="14" t="s">
        <v>337</v>
      </c>
      <c r="C96" s="9" t="s">
        <v>104</v>
      </c>
      <c r="D96" s="13" t="s">
        <v>325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254</v>
      </c>
      <c r="C97" s="9" t="s">
        <v>79</v>
      </c>
      <c r="D97" s="13" t="s">
        <v>241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45909</v>
      </c>
      <c r="B98" s="14" t="s">
        <v>273</v>
      </c>
      <c r="C98" s="9" t="s">
        <v>79</v>
      </c>
      <c r="D98" s="13" t="s">
        <v>270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294</v>
      </c>
      <c r="C99" s="9" t="s">
        <v>228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294</v>
      </c>
      <c r="C100" s="9" t="s">
        <v>228</v>
      </c>
      <c r="D100" s="13" t="s">
        <v>280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294</v>
      </c>
      <c r="C101" s="9" t="s">
        <v>228</v>
      </c>
      <c r="D101" s="13" t="s">
        <v>281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294</v>
      </c>
      <c r="C102" s="9" t="s">
        <v>228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45933</v>
      </c>
      <c r="B103" s="14" t="s">
        <v>335</v>
      </c>
      <c r="C103" s="9" t="s">
        <v>104</v>
      </c>
      <c r="D103" s="13" t="s">
        <v>323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45933</v>
      </c>
      <c r="B104" s="14" t="s">
        <v>338</v>
      </c>
      <c r="C104" s="9" t="s">
        <v>104</v>
      </c>
      <c r="D104" s="13" t="s">
        <v>326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250</v>
      </c>
      <c r="C105" s="9" t="s">
        <v>79</v>
      </c>
      <c r="D105" s="13" t="s">
        <v>251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294</v>
      </c>
      <c r="C106" s="9" t="s">
        <v>228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45916</v>
      </c>
      <c r="B107" s="14" t="s">
        <v>294</v>
      </c>
      <c r="C107" s="9" t="s">
        <v>228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294</v>
      </c>
      <c r="C108" s="9" t="s">
        <v>228</v>
      </c>
      <c r="D108" s="13" t="s">
        <v>284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45">
      <c r="A109" s="3">
        <v>45916</v>
      </c>
      <c r="B109" s="14" t="s">
        <v>294</v>
      </c>
      <c r="C109" s="9" t="s">
        <v>228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45891</v>
      </c>
      <c r="B110" s="14" t="s">
        <v>252</v>
      </c>
      <c r="C110" s="9" t="s">
        <v>79</v>
      </c>
      <c r="D110" s="13" t="s">
        <v>253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45951</v>
      </c>
      <c r="B111" s="14" t="s">
        <v>428</v>
      </c>
      <c r="C111" s="9" t="s">
        <v>135</v>
      </c>
      <c r="D111" s="13" t="s">
        <v>246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45892</v>
      </c>
      <c r="B112" s="14" t="s">
        <v>248</v>
      </c>
      <c r="C112" s="9" t="s">
        <v>79</v>
      </c>
      <c r="D112" s="13" t="s">
        <v>202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45951</v>
      </c>
      <c r="B113" s="14" t="s">
        <v>428</v>
      </c>
      <c r="C113" s="9" t="s">
        <v>135</v>
      </c>
      <c r="D113" s="13" t="s">
        <v>266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45958</v>
      </c>
      <c r="B114" s="14" t="s">
        <v>484</v>
      </c>
      <c r="C114" s="9" t="s">
        <v>79</v>
      </c>
      <c r="D114" s="13" t="s">
        <v>485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243.82306666666665</v>
      </c>
    </row>
    <row r="115" spans="1:56" ht="27.75" customHeight="1" x14ac:dyDescent="0.45">
      <c r="A115" s="3">
        <v>45958</v>
      </c>
      <c r="B115" s="14" t="s">
        <v>470</v>
      </c>
      <c r="C115" s="9" t="s">
        <v>104</v>
      </c>
      <c r="D115" s="13" t="s">
        <v>471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>
        <v>45891</v>
      </c>
      <c r="B116" s="14" t="s">
        <v>250</v>
      </c>
      <c r="C116" s="9" t="s">
        <v>79</v>
      </c>
      <c r="D116" s="13" t="s">
        <v>251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131</v>
      </c>
      <c r="B117" s="14" t="s">
        <v>131</v>
      </c>
      <c r="C117" s="9" t="s">
        <v>135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7916.333333333333</v>
      </c>
    </row>
    <row r="118" spans="1:56" ht="27.75" customHeight="1" x14ac:dyDescent="0.45">
      <c r="A118" s="3">
        <v>45933</v>
      </c>
      <c r="B118" s="14" t="s">
        <v>336</v>
      </c>
      <c r="C118" s="9" t="s">
        <v>79</v>
      </c>
      <c r="D118" s="13" t="s">
        <v>324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45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45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45">
      <c r="A121" s="3" t="s">
        <v>131</v>
      </c>
      <c r="B121" s="14" t="s">
        <v>131</v>
      </c>
      <c r="C121" s="9" t="s">
        <v>228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7.75" customHeight="1" x14ac:dyDescent="0.45">
      <c r="A122" s="3">
        <v>45933</v>
      </c>
      <c r="B122" s="14" t="s">
        <v>334</v>
      </c>
      <c r="C122" s="9" t="s">
        <v>104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45919</v>
      </c>
      <c r="B123" s="14" t="s">
        <v>301</v>
      </c>
      <c r="C123" s="9" t="s">
        <v>135</v>
      </c>
      <c r="D123" s="13" t="s">
        <v>206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296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45923</v>
      </c>
      <c r="B124" s="14" t="s">
        <v>309</v>
      </c>
      <c r="C124" s="9" t="s">
        <v>79</v>
      </c>
      <c r="D124" s="13" t="s">
        <v>310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45877</v>
      </c>
      <c r="B125" s="14" t="s">
        <v>244</v>
      </c>
      <c r="C125" s="9" t="s">
        <v>79</v>
      </c>
      <c r="D125" s="13" t="s">
        <v>245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45796</v>
      </c>
      <c r="B126" s="14" t="s">
        <v>220</v>
      </c>
      <c r="C126" s="9" t="s">
        <v>135</v>
      </c>
      <c r="D126" s="13" t="s">
        <v>219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45674</v>
      </c>
      <c r="B127" s="14" t="s">
        <v>208</v>
      </c>
      <c r="C127" s="9" t="s">
        <v>135</v>
      </c>
      <c r="D127" s="13" t="s">
        <v>207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214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45611</v>
      </c>
      <c r="B128" s="14" t="s">
        <v>182</v>
      </c>
      <c r="C128" s="9" t="s">
        <v>135</v>
      </c>
      <c r="D128" s="13" t="s">
        <v>181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45523</v>
      </c>
      <c r="B129" s="14" t="s">
        <v>172</v>
      </c>
      <c r="C129" s="9" t="s">
        <v>135</v>
      </c>
      <c r="D129" s="13" t="s">
        <v>171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45911</v>
      </c>
      <c r="B130" s="14" t="s">
        <v>274</v>
      </c>
      <c r="C130" s="9" t="s">
        <v>104</v>
      </c>
      <c r="D130" s="13" t="s">
        <v>275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45908</v>
      </c>
      <c r="B131" s="14" t="s">
        <v>272</v>
      </c>
      <c r="C131" s="9" t="s">
        <v>221</v>
      </c>
      <c r="D131" s="13" t="s">
        <v>222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45908</v>
      </c>
      <c r="B132" s="14" t="s">
        <v>272</v>
      </c>
      <c r="C132" s="9" t="s">
        <v>221</v>
      </c>
      <c r="D132" s="13" t="s">
        <v>247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45799</v>
      </c>
      <c r="B133" s="14" t="s">
        <v>224</v>
      </c>
      <c r="C133" s="9" t="s">
        <v>221</v>
      </c>
      <c r="D133" s="13" t="s">
        <v>222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45799</v>
      </c>
      <c r="B134" s="14" t="s">
        <v>224</v>
      </c>
      <c r="C134" s="9" t="s">
        <v>221</v>
      </c>
      <c r="D134" s="13" t="s">
        <v>247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45541</v>
      </c>
      <c r="B135" s="14" t="s">
        <v>174</v>
      </c>
      <c r="C135" s="9" t="s">
        <v>104</v>
      </c>
      <c r="D135" s="13" t="s">
        <v>175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176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45916</v>
      </c>
      <c r="B137" s="14" t="s">
        <v>295</v>
      </c>
      <c r="C137" s="9" t="s">
        <v>228</v>
      </c>
      <c r="D137" s="13" t="s">
        <v>292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229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45">
      <c r="A138" s="3">
        <v>45916</v>
      </c>
      <c r="B138" s="14" t="s">
        <v>295</v>
      </c>
      <c r="C138" s="9" t="s">
        <v>228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229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45">
      <c r="A139" s="3">
        <v>45916</v>
      </c>
      <c r="B139" s="14" t="s">
        <v>295</v>
      </c>
      <c r="C139" s="9" t="s">
        <v>228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229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45">
      <c r="A140" s="3">
        <v>45916</v>
      </c>
      <c r="B140" s="14" t="s">
        <v>295</v>
      </c>
      <c r="C140" s="9" t="s">
        <v>228</v>
      </c>
      <c r="D140" s="13" t="s">
        <v>283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229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229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284.72797173333333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 t="s">
        <v>283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229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 t="s">
        <v>286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 t="s">
        <v>293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378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285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290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229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635.55350833333341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311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 t="s">
        <v>285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229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115.26134301000003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229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288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 t="s">
        <v>285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229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891.42570000000023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 t="s">
        <v>286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229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140.68034684550003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282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 t="s">
        <v>288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229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 t="s">
        <v>288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229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293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 t="s">
        <v>290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 t="s">
        <v>288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229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 t="s">
        <v>285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229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891.42570000000023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287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229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229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0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229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0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288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229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0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 t="s">
        <v>379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229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304.29531611111116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311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311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229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0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 t="s">
        <v>381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229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0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229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847.40467777777781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229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 t="s">
        <v>283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229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0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290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288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229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0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 t="s">
        <v>289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229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0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285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 t="s">
        <v>286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229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668.56927500000018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 t="s">
        <v>293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 t="s">
        <v>288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229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217.3537972222222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 t="s">
        <v>285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229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286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282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 t="s">
        <v>291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229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0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 t="s">
        <v>290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 t="s">
        <v>283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229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0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 t="s">
        <v>311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229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0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 t="s">
        <v>288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229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847.40467777777781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292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285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 t="s">
        <v>381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229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0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229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295</v>
      </c>
      <c r="C202" s="9" t="s">
        <v>228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229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295</v>
      </c>
      <c r="C203" s="9" t="s">
        <v>228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229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0</v>
      </c>
    </row>
    <row r="204" spans="1:56" ht="27.75" customHeight="1" x14ac:dyDescent="0.45">
      <c r="A204" s="3">
        <v>45916</v>
      </c>
      <c r="B204" s="14" t="s">
        <v>295</v>
      </c>
      <c r="C204" s="9" t="s">
        <v>228</v>
      </c>
      <c r="D204" s="13" t="s">
        <v>290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295</v>
      </c>
      <c r="C205" s="9" t="s">
        <v>228</v>
      </c>
      <c r="D205" s="13" t="s">
        <v>288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295</v>
      </c>
      <c r="C206" s="9" t="s">
        <v>228</v>
      </c>
      <c r="D206" s="13" t="s">
        <v>285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295</v>
      </c>
      <c r="C207" s="9" t="s">
        <v>228</v>
      </c>
      <c r="D207" s="13" t="s">
        <v>293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229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356.57028000000008</v>
      </c>
    </row>
    <row r="208" spans="1:56" ht="27.75" customHeight="1" x14ac:dyDescent="0.45">
      <c r="A208" s="3">
        <v>45916</v>
      </c>
      <c r="B208" s="14" t="s">
        <v>295</v>
      </c>
      <c r="C208" s="9" t="s">
        <v>228</v>
      </c>
      <c r="D208" s="13" t="s">
        <v>288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295</v>
      </c>
      <c r="C209" s="9" t="s">
        <v>228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229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295</v>
      </c>
      <c r="C210" s="9" t="s">
        <v>228</v>
      </c>
      <c r="D210" s="13" t="s">
        <v>285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229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295</v>
      </c>
      <c r="C211" s="9" t="s">
        <v>228</v>
      </c>
      <c r="D211" s="13" t="s">
        <v>286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295</v>
      </c>
      <c r="C212" s="9" t="s">
        <v>228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295</v>
      </c>
      <c r="C213" s="9" t="s">
        <v>228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229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295</v>
      </c>
      <c r="C214" s="9" t="s">
        <v>228</v>
      </c>
      <c r="D214" s="13" t="s">
        <v>381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229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317</v>
      </c>
      <c r="AZ214" s="2">
        <v>0</v>
      </c>
      <c r="BA214" s="2">
        <v>0</v>
      </c>
      <c r="BB214" s="2">
        <v>0</v>
      </c>
      <c r="BC214" s="1" t="s">
        <v>230</v>
      </c>
      <c r="BD214" s="56">
        <v>0</v>
      </c>
    </row>
    <row r="215" spans="1:56" ht="27.75" customHeight="1" x14ac:dyDescent="0.45">
      <c r="A215" s="3">
        <v>45916</v>
      </c>
      <c r="B215" s="14" t="s">
        <v>295</v>
      </c>
      <c r="C215" s="9" t="s">
        <v>228</v>
      </c>
      <c r="D215" s="13" t="s">
        <v>311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229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0</v>
      </c>
    </row>
    <row r="216" spans="1:56" ht="27.75" customHeight="1" x14ac:dyDescent="0.45">
      <c r="A216" s="3">
        <v>45916</v>
      </c>
      <c r="B216" s="14" t="s">
        <v>295</v>
      </c>
      <c r="C216" s="9" t="s">
        <v>228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229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295</v>
      </c>
      <c r="C217" s="9" t="s">
        <v>228</v>
      </c>
      <c r="D217" s="13" t="s">
        <v>290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229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635.55350833333341</v>
      </c>
    </row>
    <row r="218" spans="1:56" ht="27.75" customHeight="1" x14ac:dyDescent="0.45">
      <c r="A218" s="3">
        <v>45916</v>
      </c>
      <c r="B218" s="14" t="s">
        <v>295</v>
      </c>
      <c r="C218" s="9" t="s">
        <v>228</v>
      </c>
      <c r="D218" s="13" t="s">
        <v>288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229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295</v>
      </c>
      <c r="C219" s="9" t="s">
        <v>228</v>
      </c>
      <c r="D219" s="13" t="s">
        <v>285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229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230</v>
      </c>
      <c r="BD219" s="56">
        <v>891.42570000000023</v>
      </c>
    </row>
    <row r="220" spans="1:56" ht="27.75" customHeight="1" x14ac:dyDescent="0.45">
      <c r="A220" s="3">
        <v>45916</v>
      </c>
      <c r="B220" s="14" t="s">
        <v>295</v>
      </c>
      <c r="C220" s="9" t="s">
        <v>228</v>
      </c>
      <c r="D220" s="13" t="s">
        <v>283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229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230</v>
      </c>
      <c r="BD220" s="56">
        <v>0</v>
      </c>
    </row>
    <row r="221" spans="1:56" ht="27.75" customHeight="1" x14ac:dyDescent="0.45">
      <c r="A221" s="3">
        <v>45916</v>
      </c>
      <c r="B221" s="14" t="s">
        <v>295</v>
      </c>
      <c r="C221" s="9" t="s">
        <v>228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229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230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295</v>
      </c>
      <c r="C222" s="9" t="s">
        <v>228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229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230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295</v>
      </c>
      <c r="C223" s="9" t="s">
        <v>228</v>
      </c>
      <c r="D223" s="13" t="s">
        <v>288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229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230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295</v>
      </c>
      <c r="C224" s="9" t="s">
        <v>228</v>
      </c>
      <c r="D224" s="13" t="s">
        <v>289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229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230</v>
      </c>
      <c r="BD224" s="56">
        <v>434.7075944444444</v>
      </c>
    </row>
    <row r="225" spans="1:56" ht="27.75" customHeight="1" x14ac:dyDescent="0.45">
      <c r="A225" s="3">
        <v>45916</v>
      </c>
      <c r="B225" s="14" t="s">
        <v>295</v>
      </c>
      <c r="C225" s="9" t="s">
        <v>228</v>
      </c>
      <c r="D225" s="13" t="s">
        <v>285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229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230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295</v>
      </c>
      <c r="C226" s="9" t="s">
        <v>228</v>
      </c>
      <c r="D226" s="13" t="s">
        <v>286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229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230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295</v>
      </c>
      <c r="C227" s="9" t="s">
        <v>228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229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230</v>
      </c>
      <c r="BD227" s="56">
        <v>222.85642500000006</v>
      </c>
    </row>
    <row r="228" spans="1:56" ht="27.75" customHeight="1" x14ac:dyDescent="0.45">
      <c r="A228" s="3">
        <v>45916</v>
      </c>
      <c r="B228" s="14" t="s">
        <v>295</v>
      </c>
      <c r="C228" s="9" t="s">
        <v>228</v>
      </c>
      <c r="D228" s="13" t="s">
        <v>282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229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230</v>
      </c>
      <c r="BD228" s="56">
        <v>0</v>
      </c>
    </row>
    <row r="229" spans="1:56" ht="27.75" customHeight="1" x14ac:dyDescent="0.45">
      <c r="A229" s="3">
        <v>45916</v>
      </c>
      <c r="B229" s="14" t="s">
        <v>295</v>
      </c>
      <c r="C229" s="9" t="s">
        <v>228</v>
      </c>
      <c r="D229" s="13" t="s">
        <v>291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229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230</v>
      </c>
      <c r="BD229" s="56">
        <v>222.85642500000006</v>
      </c>
    </row>
    <row r="230" spans="1:56" ht="27.75" customHeight="1" x14ac:dyDescent="0.45">
      <c r="A230" s="3" t="s">
        <v>131</v>
      </c>
      <c r="B230" s="14" t="s">
        <v>131</v>
      </c>
      <c r="C230" s="9" t="s">
        <v>228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229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230</v>
      </c>
      <c r="BD230" s="56">
        <v>112988.20747500002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229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0</v>
      </c>
    </row>
    <row r="232" spans="1:56" ht="27.75" customHeight="1" x14ac:dyDescent="0.45">
      <c r="A232" s="3">
        <v>45951</v>
      </c>
      <c r="B232" s="14" t="s">
        <v>433</v>
      </c>
      <c r="C232" s="9" t="s">
        <v>135</v>
      </c>
      <c r="D232" s="13" t="s">
        <v>227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183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105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196</v>
      </c>
      <c r="AG232" s="1" t="s">
        <v>112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401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45">
      <c r="A233" s="3" t="s">
        <v>131</v>
      </c>
      <c r="B233" s="14" t="s">
        <v>131</v>
      </c>
      <c r="C233" s="9" t="s">
        <v>135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183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105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196</v>
      </c>
      <c r="AG233" s="1" t="s">
        <v>112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21778.448888888888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45">
      <c r="A235" s="3">
        <v>45961</v>
      </c>
      <c r="B235" s="14" t="s">
        <v>503</v>
      </c>
      <c r="C235" s="9" t="s">
        <v>497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126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242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126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45">
      <c r="A237" s="3">
        <v>45933</v>
      </c>
      <c r="B237" s="14" t="s">
        <v>327</v>
      </c>
      <c r="C237" s="9" t="s">
        <v>318</v>
      </c>
      <c r="D237" s="13" t="s">
        <v>319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507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473</v>
      </c>
      <c r="C238" s="9" t="s">
        <v>104</v>
      </c>
      <c r="D238" s="13" t="s">
        <v>474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45953</v>
      </c>
      <c r="B239" s="14" t="s">
        <v>461</v>
      </c>
      <c r="C239" s="9" t="s">
        <v>318</v>
      </c>
      <c r="D239" s="13" t="s">
        <v>453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117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45953</v>
      </c>
      <c r="B240" s="14" t="s">
        <v>463</v>
      </c>
      <c r="C240" s="9" t="s">
        <v>226</v>
      </c>
      <c r="D240" s="13" t="s">
        <v>448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45953</v>
      </c>
      <c r="B241" s="14" t="s">
        <v>462</v>
      </c>
      <c r="C241" s="9" t="s">
        <v>226</v>
      </c>
      <c r="D241" s="13" t="s">
        <v>436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45953</v>
      </c>
      <c r="B242" s="14" t="s">
        <v>462</v>
      </c>
      <c r="C242" s="9" t="s">
        <v>226</v>
      </c>
      <c r="D242" s="13" t="s">
        <v>437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45953</v>
      </c>
      <c r="B243" s="14" t="s">
        <v>463</v>
      </c>
      <c r="C243" s="9" t="s">
        <v>226</v>
      </c>
      <c r="D243" s="13" t="s">
        <v>447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117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45953</v>
      </c>
      <c r="B244" s="14" t="s">
        <v>464</v>
      </c>
      <c r="C244" s="9" t="s">
        <v>226</v>
      </c>
      <c r="D244" s="13" t="s">
        <v>449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117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45953</v>
      </c>
      <c r="B245" s="14" t="s">
        <v>464</v>
      </c>
      <c r="C245" s="9" t="s">
        <v>226</v>
      </c>
      <c r="D245" s="13" t="s">
        <v>450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117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45953</v>
      </c>
      <c r="B246" s="14" t="s">
        <v>463</v>
      </c>
      <c r="C246" s="9" t="s">
        <v>226</v>
      </c>
      <c r="D246" s="13" t="s">
        <v>446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45953</v>
      </c>
      <c r="B247" s="14" t="s">
        <v>465</v>
      </c>
      <c r="C247" s="9" t="s">
        <v>226</v>
      </c>
      <c r="D247" s="13" t="s">
        <v>451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45953</v>
      </c>
      <c r="B248" s="14" t="s">
        <v>465</v>
      </c>
      <c r="C248" s="9" t="s">
        <v>226</v>
      </c>
      <c r="D248" s="13" t="s">
        <v>452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488</v>
      </c>
      <c r="C249" s="9" t="s">
        <v>79</v>
      </c>
      <c r="D249" s="13" t="s">
        <v>489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508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509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279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>
        <v>45962</v>
      </c>
      <c r="B253" s="14" t="s">
        <v>125</v>
      </c>
      <c r="C253" s="9" t="s">
        <v>104</v>
      </c>
      <c r="D253" s="13" t="s">
        <v>261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45962</v>
      </c>
      <c r="B254" s="14" t="s">
        <v>125</v>
      </c>
      <c r="C254" s="9" t="s">
        <v>104</v>
      </c>
      <c r="D254" s="13" t="s">
        <v>243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238.09713619999999</v>
      </c>
    </row>
    <row r="255" spans="1:56" ht="27.75" customHeight="1" x14ac:dyDescent="0.45">
      <c r="A255" s="3">
        <v>0</v>
      </c>
      <c r="B255" s="14" t="s">
        <v>125</v>
      </c>
      <c r="C255" s="9" t="s">
        <v>497</v>
      </c>
      <c r="D255" s="13" t="s">
        <v>498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81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0</v>
      </c>
      <c r="B256" s="14" t="s">
        <v>125</v>
      </c>
      <c r="C256" s="9" t="s">
        <v>497</v>
      </c>
      <c r="D256" s="13" t="s">
        <v>499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81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0</v>
      </c>
      <c r="B257" s="14" t="s">
        <v>125</v>
      </c>
      <c r="C257" s="9" t="s">
        <v>497</v>
      </c>
      <c r="D257" s="13" t="s">
        <v>500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81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45962</v>
      </c>
      <c r="B258" s="14" t="s">
        <v>125</v>
      </c>
      <c r="C258" s="9" t="s">
        <v>108</v>
      </c>
      <c r="D258" s="13" t="s">
        <v>354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510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45962</v>
      </c>
      <c r="B259" s="14" t="s">
        <v>125</v>
      </c>
      <c r="C259" s="9" t="s">
        <v>108</v>
      </c>
      <c r="D259" s="13" t="s">
        <v>355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510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45962</v>
      </c>
      <c r="B260" s="14" t="s">
        <v>125</v>
      </c>
      <c r="C260" s="9" t="s">
        <v>108</v>
      </c>
      <c r="D260" s="13" t="s">
        <v>490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117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510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45962</v>
      </c>
      <c r="B261" s="14" t="s">
        <v>125</v>
      </c>
      <c r="C261" s="9" t="s">
        <v>108</v>
      </c>
      <c r="D261" s="13" t="s">
        <v>340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117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510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45962</v>
      </c>
      <c r="B262" s="14" t="s">
        <v>125</v>
      </c>
      <c r="C262" s="9" t="s">
        <v>108</v>
      </c>
      <c r="D262" s="13" t="s">
        <v>491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510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45962</v>
      </c>
      <c r="B263" s="14" t="s">
        <v>125</v>
      </c>
      <c r="C263" s="9" t="s">
        <v>108</v>
      </c>
      <c r="D263" s="13" t="s">
        <v>492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117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510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117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7735.6453533333333</v>
      </c>
    </row>
    <row r="265" spans="1:56" ht="27.75" customHeight="1" x14ac:dyDescent="0.45">
      <c r="A265" s="3">
        <v>45958</v>
      </c>
      <c r="B265" s="14" t="s">
        <v>475</v>
      </c>
      <c r="C265" s="9" t="s">
        <v>104</v>
      </c>
      <c r="D265" s="13" t="s">
        <v>476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117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45958</v>
      </c>
      <c r="B266" s="14" t="s">
        <v>477</v>
      </c>
      <c r="C266" s="9" t="s">
        <v>104</v>
      </c>
      <c r="D266" s="13" t="s">
        <v>478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183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117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45631</v>
      </c>
      <c r="B267" s="14" t="s">
        <v>189</v>
      </c>
      <c r="C267" s="9" t="s">
        <v>106</v>
      </c>
      <c r="D267" s="13" t="s">
        <v>140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117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199</v>
      </c>
      <c r="AZ267" s="2">
        <v>0</v>
      </c>
      <c r="BA267" s="2">
        <v>0</v>
      </c>
      <c r="BB267" s="2">
        <v>0</v>
      </c>
      <c r="BC267" s="1" t="s">
        <v>118</v>
      </c>
      <c r="BD267" s="56">
        <v>604.77275372359998</v>
      </c>
    </row>
    <row r="268" spans="1:56" ht="27.75" customHeight="1" x14ac:dyDescent="0.45">
      <c r="A268" s="3">
        <v>45896</v>
      </c>
      <c r="B268" s="14" t="s">
        <v>257</v>
      </c>
      <c r="C268" s="9" t="s">
        <v>104</v>
      </c>
      <c r="D268" s="13" t="s">
        <v>258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238.09713619999999</v>
      </c>
    </row>
    <row r="269" spans="1:56" ht="27.75" customHeight="1" x14ac:dyDescent="0.45">
      <c r="A269" s="3">
        <v>45896</v>
      </c>
      <c r="B269" s="14" t="s">
        <v>259</v>
      </c>
      <c r="C269" s="9" t="s">
        <v>104</v>
      </c>
      <c r="D269" s="13" t="s">
        <v>243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396.82856033333326</v>
      </c>
    </row>
    <row r="270" spans="1:56" ht="27.75" customHeight="1" x14ac:dyDescent="0.45">
      <c r="A270" s="3">
        <v>45896</v>
      </c>
      <c r="B270" s="14" t="s">
        <v>260</v>
      </c>
      <c r="C270" s="9" t="s">
        <v>104</v>
      </c>
      <c r="D270" s="13" t="s">
        <v>261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238.09713619999999</v>
      </c>
    </row>
    <row r="271" spans="1:56" ht="27.75" customHeight="1" x14ac:dyDescent="0.45">
      <c r="A271" s="3">
        <v>45911</v>
      </c>
      <c r="B271" s="14" t="s">
        <v>278</v>
      </c>
      <c r="C271" s="9" t="s">
        <v>104</v>
      </c>
      <c r="D271" s="13" t="s">
        <v>279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238.09713619999999</v>
      </c>
    </row>
    <row r="272" spans="1:56" ht="27.75" customHeight="1" x14ac:dyDescent="0.45">
      <c r="A272" s="3" t="s">
        <v>131</v>
      </c>
      <c r="B272" s="14" t="s">
        <v>131</v>
      </c>
      <c r="C272" s="9" t="s">
        <v>106</v>
      </c>
      <c r="D272" s="13" t="s">
        <v>140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773.56453533333331</v>
      </c>
    </row>
    <row r="273" spans="1:56" ht="27.75" customHeight="1" x14ac:dyDescent="0.45">
      <c r="A273" s="3">
        <v>45854</v>
      </c>
      <c r="B273" s="14" t="s">
        <v>237</v>
      </c>
      <c r="C273" s="9" t="s">
        <v>79</v>
      </c>
      <c r="D273" s="13" t="s">
        <v>238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117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112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238.09713619999999</v>
      </c>
    </row>
    <row r="274" spans="1:56" ht="27.75" customHeight="1" x14ac:dyDescent="0.45">
      <c r="A274" s="3">
        <v>45826</v>
      </c>
      <c r="B274" s="14" t="s">
        <v>232</v>
      </c>
      <c r="C274" s="9" t="s">
        <v>104</v>
      </c>
      <c r="D274" s="13" t="s">
        <v>223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117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112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597.62381186199991</v>
      </c>
    </row>
    <row r="275" spans="1:56" ht="27.75" customHeight="1" x14ac:dyDescent="0.45">
      <c r="A275" s="3">
        <v>45066</v>
      </c>
      <c r="B275" s="14" t="s">
        <v>123</v>
      </c>
      <c r="C275" s="9" t="s">
        <v>79</v>
      </c>
      <c r="D275" s="13" t="s">
        <v>122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117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396.82856033333326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117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0</v>
      </c>
    </row>
    <row r="277" spans="1:56" ht="27.75" customHeight="1" x14ac:dyDescent="0.45">
      <c r="A277" s="3" t="s">
        <v>131</v>
      </c>
      <c r="B277" s="14" t="s">
        <v>131</v>
      </c>
      <c r="C277" s="9" t="s">
        <v>198</v>
      </c>
      <c r="D277" s="13" t="s">
        <v>198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114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 t="s">
        <v>131</v>
      </c>
      <c r="B278" s="14" t="s">
        <v>131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120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1857.1712249999998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45944</v>
      </c>
      <c r="B280" s="14" t="s">
        <v>370</v>
      </c>
      <c r="C280" s="9" t="s">
        <v>361</v>
      </c>
      <c r="D280" s="13" t="s">
        <v>362</v>
      </c>
      <c r="E280" s="9">
        <v>23</v>
      </c>
      <c r="F280" s="9">
        <v>34</v>
      </c>
      <c r="G280" s="9" t="s">
        <v>359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363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360</v>
      </c>
      <c r="BD280" s="56">
        <v>0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359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363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360</v>
      </c>
      <c r="BD281" s="56">
        <v>0</v>
      </c>
    </row>
    <row r="282" spans="1:56" ht="27.75" customHeight="1" x14ac:dyDescent="0.45">
      <c r="A282" s="3">
        <v>45944</v>
      </c>
      <c r="B282" s="14" t="s">
        <v>371</v>
      </c>
      <c r="C282" s="9" t="s">
        <v>361</v>
      </c>
      <c r="D282" s="13" t="s">
        <v>364</v>
      </c>
      <c r="E282" s="9">
        <v>23</v>
      </c>
      <c r="F282" s="9">
        <v>34</v>
      </c>
      <c r="G282" s="9" t="s">
        <v>365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366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360</v>
      </c>
      <c r="BD282" s="56">
        <v>0</v>
      </c>
    </row>
    <row r="283" spans="1:56" ht="27.75" customHeight="1" x14ac:dyDescent="0.45">
      <c r="A283" s="3">
        <v>45944</v>
      </c>
      <c r="B283" s="14" t="s">
        <v>371</v>
      </c>
      <c r="C283" s="9" t="s">
        <v>361</v>
      </c>
      <c r="D283" s="13" t="s">
        <v>367</v>
      </c>
      <c r="E283" s="9">
        <v>23</v>
      </c>
      <c r="F283" s="9">
        <v>34</v>
      </c>
      <c r="G283" s="9" t="s">
        <v>365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366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360</v>
      </c>
      <c r="BD283" s="56">
        <v>0</v>
      </c>
    </row>
    <row r="284" spans="1:56" ht="27.75" customHeight="1" x14ac:dyDescent="0.45">
      <c r="A284" s="3">
        <v>45944</v>
      </c>
      <c r="B284" s="14" t="s">
        <v>371</v>
      </c>
      <c r="C284" s="9" t="s">
        <v>361</v>
      </c>
      <c r="D284" s="13" t="s">
        <v>368</v>
      </c>
      <c r="E284" s="9">
        <v>23</v>
      </c>
      <c r="F284" s="9">
        <v>34</v>
      </c>
      <c r="G284" s="9" t="s">
        <v>365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366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360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365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366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360</v>
      </c>
      <c r="BD285" s="56">
        <v>0</v>
      </c>
    </row>
    <row r="286" spans="1:56" ht="27.75" customHeight="1" x14ac:dyDescent="0.45">
      <c r="A286" s="3">
        <v>45951</v>
      </c>
      <c r="B286" s="14" t="s">
        <v>403</v>
      </c>
      <c r="C286" s="9" t="s">
        <v>404</v>
      </c>
      <c r="D286" s="13" t="s">
        <v>405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320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501</v>
      </c>
      <c r="AZ286" s="2">
        <v>0</v>
      </c>
      <c r="BA286" s="2">
        <v>0</v>
      </c>
      <c r="BB286" s="2">
        <v>0</v>
      </c>
      <c r="BC286" s="1" t="s">
        <v>321</v>
      </c>
      <c r="BD286" s="56">
        <v>0</v>
      </c>
    </row>
    <row r="287" spans="1:56" ht="27.75" customHeight="1" x14ac:dyDescent="0.45">
      <c r="A287" s="3">
        <v>45960</v>
      </c>
      <c r="B287" s="14" t="s">
        <v>502</v>
      </c>
      <c r="C287" s="9" t="s">
        <v>404</v>
      </c>
      <c r="D287" s="13" t="s">
        <v>405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320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501</v>
      </c>
      <c r="AZ287" s="2">
        <v>0</v>
      </c>
      <c r="BA287" s="2">
        <v>0</v>
      </c>
      <c r="BB287" s="2">
        <v>0</v>
      </c>
      <c r="BC287" s="1" t="s">
        <v>321</v>
      </c>
      <c r="BD287" s="56">
        <v>134.84650833333336</v>
      </c>
    </row>
    <row r="288" spans="1:56" ht="27.75" customHeight="1" x14ac:dyDescent="0.45">
      <c r="A288" s="3">
        <v>45951</v>
      </c>
      <c r="B288" s="14" t="s">
        <v>407</v>
      </c>
      <c r="C288" s="9" t="s">
        <v>408</v>
      </c>
      <c r="D288" s="13" t="s">
        <v>409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320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406</v>
      </c>
      <c r="AZ288" s="2">
        <v>0</v>
      </c>
      <c r="BA288" s="2">
        <v>0</v>
      </c>
      <c r="BB288" s="2">
        <v>0</v>
      </c>
      <c r="BC288" s="1" t="s">
        <v>321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320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322</v>
      </c>
      <c r="BD289" s="56">
        <v>0</v>
      </c>
    </row>
    <row r="290" spans="1:56" ht="27.75" customHeight="1" x14ac:dyDescent="0.45">
      <c r="A290" s="3">
        <v>45953</v>
      </c>
      <c r="B290" s="14" t="s">
        <v>454</v>
      </c>
      <c r="C290" s="9" t="s">
        <v>438</v>
      </c>
      <c r="D290" s="13" t="s">
        <v>455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439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456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440</v>
      </c>
      <c r="BD290" s="56">
        <v>379.11333613888905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439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441</v>
      </c>
      <c r="BD291" s="56">
        <v>0</v>
      </c>
    </row>
    <row r="292" spans="1:56" ht="27.75" customHeight="1" x14ac:dyDescent="0.45">
      <c r="A292" s="3">
        <v>45601</v>
      </c>
      <c r="B292" s="14" t="s">
        <v>180</v>
      </c>
      <c r="C292" s="9" t="s">
        <v>91</v>
      </c>
      <c r="D292" s="13" t="s">
        <v>138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511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97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110</v>
      </c>
      <c r="BD292" s="56">
        <v>4754.1459870625004</v>
      </c>
    </row>
    <row r="293" spans="1:56" ht="27.75" customHeight="1" x14ac:dyDescent="0.45">
      <c r="A293" s="3">
        <v>45601</v>
      </c>
      <c r="B293" s="14" t="s">
        <v>180</v>
      </c>
      <c r="C293" s="9" t="s">
        <v>91</v>
      </c>
      <c r="D293" s="13" t="s">
        <v>138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511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97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110</v>
      </c>
      <c r="BD293" s="56">
        <v>22323.563296650002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239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97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30574.738130457463</v>
      </c>
    </row>
    <row r="295" spans="1:56" ht="27.7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97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111</v>
      </c>
      <c r="BD295" s="56">
        <v>0</v>
      </c>
    </row>
    <row r="296" spans="1:56" ht="27.75" customHeight="1" x14ac:dyDescent="0.45">
      <c r="A296" s="3">
        <v>45958</v>
      </c>
      <c r="B296" s="14" t="s">
        <v>494</v>
      </c>
      <c r="C296" s="9" t="s">
        <v>133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120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330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265</v>
      </c>
      <c r="BD296" s="56">
        <v>711.65694599999995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330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265</v>
      </c>
      <c r="BD297" s="56">
        <v>0</v>
      </c>
    </row>
    <row r="298" spans="1:56" ht="27.75" customHeight="1" x14ac:dyDescent="0.45">
      <c r="A298" s="3">
        <v>45962</v>
      </c>
      <c r="B298" s="14" t="s">
        <v>125</v>
      </c>
      <c r="C298" s="9" t="s">
        <v>143</v>
      </c>
      <c r="D298" s="13" t="s">
        <v>144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124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512</v>
      </c>
      <c r="AZ298" s="2">
        <v>0</v>
      </c>
      <c r="BA298" s="2">
        <v>0</v>
      </c>
      <c r="BB298" s="2">
        <v>0</v>
      </c>
      <c r="BC298" s="1" t="s">
        <v>102</v>
      </c>
      <c r="BD298" s="56">
        <v>5167.3855837333331</v>
      </c>
    </row>
    <row r="299" spans="1:56" ht="27.75" customHeight="1" x14ac:dyDescent="0.45">
      <c r="A299" s="3" t="s">
        <v>131</v>
      </c>
      <c r="B299" s="14" t="s">
        <v>131</v>
      </c>
      <c r="C299" s="9" t="s">
        <v>106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124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142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761.48529722222236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124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145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9AC-122E-4250-AFB3-FB98F7AC3F60}">
  <sheetPr>
    <tabColor rgb="FFFFFF00"/>
  </sheetPr>
  <dimension ref="A1:BD229"/>
  <sheetViews>
    <sheetView topLeftCell="A209" zoomScale="80" zoomScaleNormal="80" workbookViewId="0">
      <selection activeCell="T227" sqref="T2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45961</v>
      </c>
      <c r="E3" s="94" t="s">
        <v>52</v>
      </c>
      <c r="F3" s="94"/>
      <c r="G3" s="95">
        <v>10.31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45953</v>
      </c>
      <c r="B6" s="14" t="s">
        <v>442</v>
      </c>
      <c r="C6" s="9" t="s">
        <v>410</v>
      </c>
      <c r="D6" s="13" t="s">
        <v>411</v>
      </c>
      <c r="E6" s="9">
        <v>18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>
        <v>19</v>
      </c>
      <c r="N6" s="9">
        <v>27</v>
      </c>
      <c r="O6" s="9">
        <v>90</v>
      </c>
      <c r="P6" s="10">
        <v>0</v>
      </c>
      <c r="Q6" s="10">
        <v>0</v>
      </c>
      <c r="R6" s="10">
        <v>0</v>
      </c>
      <c r="S6" s="9" t="s">
        <v>120</v>
      </c>
      <c r="T6" s="12">
        <v>45966</v>
      </c>
      <c r="U6" s="11">
        <v>10000</v>
      </c>
      <c r="V6" s="10">
        <v>10000</v>
      </c>
      <c r="W6" s="10">
        <v>0</v>
      </c>
      <c r="X6" s="10">
        <v>10355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45966</v>
      </c>
      <c r="AK6" s="3">
        <v>0</v>
      </c>
      <c r="AL6" s="3">
        <v>45956</v>
      </c>
      <c r="AM6" s="3">
        <v>45963</v>
      </c>
      <c r="AN6" s="3">
        <v>45964</v>
      </c>
      <c r="AO6" s="3">
        <v>45964</v>
      </c>
      <c r="AP6" s="3">
        <v>45961</v>
      </c>
      <c r="AQ6" s="3">
        <v>45965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45953</v>
      </c>
      <c r="B7" s="14" t="s">
        <v>442</v>
      </c>
      <c r="C7" s="9" t="s">
        <v>410</v>
      </c>
      <c r="D7" s="13" t="s">
        <v>443</v>
      </c>
      <c r="E7" s="9">
        <v>18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>
        <v>19</v>
      </c>
      <c r="N7" s="9">
        <v>27</v>
      </c>
      <c r="O7" s="9">
        <v>90</v>
      </c>
      <c r="P7" s="10">
        <v>569.52815126399992</v>
      </c>
      <c r="Q7" s="10">
        <v>0</v>
      </c>
      <c r="R7" s="10">
        <v>569.52815126399992</v>
      </c>
      <c r="S7" s="9" t="s">
        <v>120</v>
      </c>
      <c r="T7" s="12">
        <v>45966</v>
      </c>
      <c r="U7" s="11">
        <v>20000</v>
      </c>
      <c r="V7" s="10">
        <v>0</v>
      </c>
      <c r="W7" s="10">
        <v>20000</v>
      </c>
      <c r="X7" s="10">
        <v>20900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45966</v>
      </c>
      <c r="AK7" s="3">
        <v>0</v>
      </c>
      <c r="AL7" s="3">
        <v>45956</v>
      </c>
      <c r="AM7" s="3">
        <v>45963</v>
      </c>
      <c r="AN7" s="3">
        <v>45964</v>
      </c>
      <c r="AO7" s="3">
        <v>45964</v>
      </c>
      <c r="AP7" s="3">
        <v>45961</v>
      </c>
      <c r="AQ7" s="3">
        <v>45965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45">
      <c r="A8" s="3">
        <v>45923</v>
      </c>
      <c r="B8" s="14" t="s">
        <v>305</v>
      </c>
      <c r="C8" s="9" t="s">
        <v>304</v>
      </c>
      <c r="D8" s="13" t="s">
        <v>306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45978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129</v>
      </c>
      <c r="AA8" s="8">
        <v>20605.75</v>
      </c>
      <c r="AB8" s="8">
        <v>20605.75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45978</v>
      </c>
      <c r="AK8" s="3">
        <v>0</v>
      </c>
      <c r="AL8" s="3">
        <v>45968</v>
      </c>
      <c r="AM8" s="3">
        <v>45975</v>
      </c>
      <c r="AN8" s="3">
        <v>45976</v>
      </c>
      <c r="AO8" s="3">
        <v>45976</v>
      </c>
      <c r="AP8" s="3">
        <v>45973</v>
      </c>
      <c r="AQ8" s="3">
        <v>45977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45923</v>
      </c>
      <c r="B9" s="14" t="s">
        <v>305</v>
      </c>
      <c r="C9" s="9" t="s">
        <v>304</v>
      </c>
      <c r="D9" s="13" t="s">
        <v>306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45981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45981</v>
      </c>
      <c r="AK9" s="3">
        <v>0</v>
      </c>
      <c r="AL9" s="3">
        <v>45971</v>
      </c>
      <c r="AM9" s="3">
        <v>45978</v>
      </c>
      <c r="AN9" s="3">
        <v>45979</v>
      </c>
      <c r="AO9" s="3">
        <v>45979</v>
      </c>
      <c r="AP9" s="3">
        <v>45976</v>
      </c>
      <c r="AQ9" s="3">
        <v>45980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45923</v>
      </c>
      <c r="B10" s="14" t="s">
        <v>305</v>
      </c>
      <c r="C10" s="9" t="s">
        <v>304</v>
      </c>
      <c r="D10" s="13" t="s">
        <v>306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45985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13750</v>
      </c>
      <c r="AC10" s="8">
        <v>6855.75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45985</v>
      </c>
      <c r="AK10" s="3">
        <v>0</v>
      </c>
      <c r="AL10" s="3">
        <v>45975</v>
      </c>
      <c r="AM10" s="3">
        <v>45982</v>
      </c>
      <c r="AN10" s="3">
        <v>45983</v>
      </c>
      <c r="AO10" s="3">
        <v>45983</v>
      </c>
      <c r="AP10" s="3">
        <v>45980</v>
      </c>
      <c r="AQ10" s="3">
        <v>45984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471.67560000000003</v>
      </c>
    </row>
    <row r="11" spans="1:56" ht="27.75" customHeight="1" x14ac:dyDescent="0.45">
      <c r="A11" s="3">
        <v>45923</v>
      </c>
      <c r="B11" s="14" t="s">
        <v>305</v>
      </c>
      <c r="C11" s="9" t="s">
        <v>304</v>
      </c>
      <c r="D11" s="13" t="s">
        <v>306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45989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45">
      <c r="A12" s="3">
        <v>45958</v>
      </c>
      <c r="B12" s="14" t="s">
        <v>466</v>
      </c>
      <c r="C12" s="9" t="s">
        <v>215</v>
      </c>
      <c r="D12" s="13" t="s">
        <v>467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89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45965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164</v>
      </c>
      <c r="AA12" s="8">
        <v>4400.55</v>
      </c>
      <c r="AB12" s="8">
        <v>4400.55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45965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45958</v>
      </c>
      <c r="B13" s="14" t="s">
        <v>466</v>
      </c>
      <c r="C13" s="9" t="s">
        <v>215</v>
      </c>
      <c r="D13" s="13" t="s">
        <v>468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89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45965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164</v>
      </c>
      <c r="AA13" s="8">
        <v>4400.55</v>
      </c>
      <c r="AB13" s="8">
        <v>4400.55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45965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45958</v>
      </c>
      <c r="B14" s="14" t="s">
        <v>466</v>
      </c>
      <c r="C14" s="9" t="s">
        <v>215</v>
      </c>
      <c r="D14" s="13" t="s">
        <v>469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89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45965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164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45965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45952</v>
      </c>
      <c r="B15" s="14" t="s">
        <v>459</v>
      </c>
      <c r="C15" s="9" t="s">
        <v>132</v>
      </c>
      <c r="D15" s="13" t="s">
        <v>121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89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45968</v>
      </c>
      <c r="U15" s="11">
        <v>50000</v>
      </c>
      <c r="V15" s="10">
        <v>2563</v>
      </c>
      <c r="W15" s="10">
        <v>47437</v>
      </c>
      <c r="X15" s="10">
        <v>0</v>
      </c>
      <c r="Y15" s="10">
        <v>49808.85</v>
      </c>
      <c r="Z15" s="9" t="s">
        <v>164</v>
      </c>
      <c r="AA15" s="8">
        <v>41749.77807</v>
      </c>
      <c r="AB15" s="8">
        <v>41749.77807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45969</v>
      </c>
      <c r="AK15" s="3">
        <v>0</v>
      </c>
      <c r="AL15" s="3">
        <v>45960</v>
      </c>
      <c r="AM15" s="3">
        <v>45967</v>
      </c>
      <c r="AN15" s="3">
        <v>45968</v>
      </c>
      <c r="AO15" s="3">
        <v>45968</v>
      </c>
      <c r="AP15" s="3">
        <v>45964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505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45952</v>
      </c>
      <c r="B16" s="14" t="s">
        <v>460</v>
      </c>
      <c r="C16" s="9" t="s">
        <v>132</v>
      </c>
      <c r="D16" s="13" t="s">
        <v>186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89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45968</v>
      </c>
      <c r="U16" s="11">
        <v>20000</v>
      </c>
      <c r="V16" s="10">
        <v>4519</v>
      </c>
      <c r="W16" s="10">
        <v>15481</v>
      </c>
      <c r="X16" s="10">
        <v>0</v>
      </c>
      <c r="Y16" s="10">
        <v>16255.050000000001</v>
      </c>
      <c r="Z16" s="9" t="s">
        <v>164</v>
      </c>
      <c r="AA16" s="8">
        <v>13624.982910000001</v>
      </c>
      <c r="AB16" s="8">
        <v>3612</v>
      </c>
      <c r="AC16" s="8">
        <v>10012.982910000001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45969</v>
      </c>
      <c r="AK16" s="3">
        <v>0</v>
      </c>
      <c r="AL16" s="3">
        <v>45960</v>
      </c>
      <c r="AM16" s="3">
        <v>45967</v>
      </c>
      <c r="AN16" s="3">
        <v>45968</v>
      </c>
      <c r="AO16" s="3">
        <v>45968</v>
      </c>
      <c r="AP16" s="3">
        <v>45964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505</v>
      </c>
      <c r="AZ16" s="2">
        <v>0</v>
      </c>
      <c r="BA16" s="2">
        <v>0</v>
      </c>
      <c r="BB16" s="2">
        <v>0</v>
      </c>
      <c r="BC16" s="1" t="s">
        <v>100</v>
      </c>
      <c r="BD16" s="56">
        <v>727.1650699973336</v>
      </c>
    </row>
    <row r="17" spans="1:56" ht="27.75" customHeight="1" x14ac:dyDescent="0.45">
      <c r="A17" s="3">
        <v>45952</v>
      </c>
      <c r="B17" s="14" t="s">
        <v>460</v>
      </c>
      <c r="C17" s="9" t="s">
        <v>132</v>
      </c>
      <c r="D17" s="13" t="s">
        <v>186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45980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164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45980</v>
      </c>
      <c r="AK17" s="3">
        <v>0</v>
      </c>
      <c r="AL17" s="3">
        <v>45971</v>
      </c>
      <c r="AM17" s="3">
        <v>45978</v>
      </c>
      <c r="AN17" s="3">
        <v>45979</v>
      </c>
      <c r="AO17" s="3">
        <v>45979</v>
      </c>
      <c r="AP17" s="3">
        <v>45975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45">
      <c r="A18" s="3" t="s">
        <v>131</v>
      </c>
      <c r="B18" s="14" t="s">
        <v>131</v>
      </c>
      <c r="C18" s="9" t="s">
        <v>191</v>
      </c>
      <c r="D18" s="13" t="s">
        <v>192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90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45991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164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45991</v>
      </c>
      <c r="AK18" s="3">
        <v>0</v>
      </c>
      <c r="AL18" s="3">
        <v>45981</v>
      </c>
      <c r="AM18" s="3">
        <v>45988</v>
      </c>
      <c r="AN18" s="3">
        <v>45989</v>
      </c>
      <c r="AO18" s="3">
        <v>45989</v>
      </c>
      <c r="AP18" s="3">
        <v>45986</v>
      </c>
      <c r="AQ18" s="3">
        <v>45990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45">
      <c r="A19" s="3" t="s">
        <v>131</v>
      </c>
      <c r="B19" s="14" t="s">
        <v>131</v>
      </c>
      <c r="C19" s="9" t="s">
        <v>215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45">
      <c r="A20" s="3">
        <v>45919</v>
      </c>
      <c r="B20" s="14" t="s">
        <v>298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263</v>
      </c>
      <c r="T20" s="12">
        <v>45968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299</v>
      </c>
      <c r="AG20" s="1" t="s">
        <v>114</v>
      </c>
      <c r="AH20" s="1" t="s">
        <v>77</v>
      </c>
      <c r="AI20" s="1">
        <v>1</v>
      </c>
      <c r="AJ20" s="3">
        <v>45968</v>
      </c>
      <c r="AK20" s="3">
        <v>0</v>
      </c>
      <c r="AL20" s="3">
        <v>0</v>
      </c>
      <c r="AM20" s="3">
        <v>0</v>
      </c>
      <c r="AN20" s="3">
        <v>0</v>
      </c>
      <c r="AO20" s="3">
        <v>45967</v>
      </c>
      <c r="AP20" s="3">
        <v>45963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168</v>
      </c>
      <c r="BD20" s="56">
        <v>0</v>
      </c>
    </row>
    <row r="21" spans="1:56" ht="27.75" customHeight="1" x14ac:dyDescent="0.45">
      <c r="A21" s="3">
        <v>45941</v>
      </c>
      <c r="B21" s="14" t="s">
        <v>351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263</v>
      </c>
      <c r="T21" s="12">
        <v>45968</v>
      </c>
      <c r="U21" s="11">
        <v>20000</v>
      </c>
      <c r="V21" s="10">
        <v>20775</v>
      </c>
      <c r="W21" s="10">
        <v>0</v>
      </c>
      <c r="X21" s="10">
        <v>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352</v>
      </c>
      <c r="AG21" s="1" t="s">
        <v>114</v>
      </c>
      <c r="AH21" s="1" t="s">
        <v>77</v>
      </c>
      <c r="AI21" s="1">
        <v>1</v>
      </c>
      <c r="AJ21" s="3">
        <v>45968</v>
      </c>
      <c r="AK21" s="3">
        <v>0</v>
      </c>
      <c r="AL21" s="3">
        <v>0</v>
      </c>
      <c r="AM21" s="3">
        <v>0</v>
      </c>
      <c r="AN21" s="3">
        <v>0</v>
      </c>
      <c r="AO21" s="3">
        <v>45967</v>
      </c>
      <c r="AP21" s="3">
        <v>45963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168</v>
      </c>
      <c r="BD21" s="56">
        <v>0</v>
      </c>
    </row>
    <row r="22" spans="1:56" ht="27.75" customHeight="1" x14ac:dyDescent="0.45">
      <c r="A22" s="3">
        <v>45953</v>
      </c>
      <c r="B22" s="14" t="s">
        <v>412</v>
      </c>
      <c r="C22" s="9" t="s">
        <v>73</v>
      </c>
      <c r="D22" s="13" t="s">
        <v>413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137</v>
      </c>
      <c r="T22" s="12">
        <v>45965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414</v>
      </c>
      <c r="AG22" s="1" t="s">
        <v>114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168</v>
      </c>
      <c r="BD22" s="56">
        <v>0</v>
      </c>
    </row>
    <row r="23" spans="1:56" ht="27.75" customHeight="1" x14ac:dyDescent="0.45">
      <c r="A23" s="3">
        <v>45953</v>
      </c>
      <c r="B23" s="14" t="s">
        <v>412</v>
      </c>
      <c r="C23" s="9" t="s">
        <v>73</v>
      </c>
      <c r="D23" s="13" t="s">
        <v>415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137</v>
      </c>
      <c r="T23" s="12">
        <v>45965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414</v>
      </c>
      <c r="AG23" s="1" t="s">
        <v>114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45953</v>
      </c>
      <c r="B24" s="14" t="s">
        <v>412</v>
      </c>
      <c r="C24" s="9" t="s">
        <v>73</v>
      </c>
      <c r="D24" s="13" t="s">
        <v>348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>
        <v>45965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414</v>
      </c>
      <c r="AG24" s="1" t="s">
        <v>114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45953</v>
      </c>
      <c r="B25" s="14" t="s">
        <v>412</v>
      </c>
      <c r="C25" s="9" t="s">
        <v>73</v>
      </c>
      <c r="D25" s="13" t="s">
        <v>249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45965</v>
      </c>
      <c r="U25" s="11">
        <v>10000</v>
      </c>
      <c r="V25" s="10">
        <v>4864</v>
      </c>
      <c r="W25" s="10">
        <v>5136</v>
      </c>
      <c r="X25" s="10">
        <v>10450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414</v>
      </c>
      <c r="AG25" s="1" t="s">
        <v>114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416</v>
      </c>
      <c r="C26" s="9" t="s">
        <v>73</v>
      </c>
      <c r="D26" s="13" t="s">
        <v>417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418</v>
      </c>
      <c r="AG26" s="1" t="s">
        <v>114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416</v>
      </c>
      <c r="C27" s="9" t="s">
        <v>73</v>
      </c>
      <c r="D27" s="13" t="s">
        <v>419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45965</v>
      </c>
      <c r="U27" s="11">
        <v>5000</v>
      </c>
      <c r="V27" s="10">
        <v>0</v>
      </c>
      <c r="W27" s="10">
        <v>5000</v>
      </c>
      <c r="X27" s="10">
        <v>5492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418</v>
      </c>
      <c r="AG27" s="1" t="s">
        <v>114</v>
      </c>
      <c r="AH27" s="1" t="s">
        <v>74</v>
      </c>
      <c r="AI27" s="1">
        <v>2</v>
      </c>
      <c r="AJ27" s="3">
        <v>45965</v>
      </c>
      <c r="AK27" s="3">
        <v>0</v>
      </c>
      <c r="AL27" s="3">
        <v>45956</v>
      </c>
      <c r="AM27" s="3">
        <v>45963</v>
      </c>
      <c r="AN27" s="3">
        <v>45964</v>
      </c>
      <c r="AO27" s="3">
        <v>45964</v>
      </c>
      <c r="AP27" s="3">
        <v>45960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416</v>
      </c>
      <c r="C28" s="9" t="s">
        <v>73</v>
      </c>
      <c r="D28" s="13" t="s">
        <v>420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45965</v>
      </c>
      <c r="U28" s="11">
        <v>5000</v>
      </c>
      <c r="V28" s="10">
        <v>0</v>
      </c>
      <c r="W28" s="10">
        <v>5000</v>
      </c>
      <c r="X28" s="10">
        <v>5411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418</v>
      </c>
      <c r="AG28" s="1" t="s">
        <v>113</v>
      </c>
      <c r="AH28" s="1" t="s">
        <v>74</v>
      </c>
      <c r="AI28" s="1">
        <v>2</v>
      </c>
      <c r="AJ28" s="3">
        <v>45965</v>
      </c>
      <c r="AK28" s="3">
        <v>0</v>
      </c>
      <c r="AL28" s="3">
        <v>45956</v>
      </c>
      <c r="AM28" s="3">
        <v>45963</v>
      </c>
      <c r="AN28" s="3">
        <v>45964</v>
      </c>
      <c r="AO28" s="3">
        <v>45964</v>
      </c>
      <c r="AP28" s="3">
        <v>45960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416</v>
      </c>
      <c r="C29" s="9" t="s">
        <v>73</v>
      </c>
      <c r="D29" s="13" t="s">
        <v>312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418</v>
      </c>
      <c r="AG29" s="1" t="s">
        <v>113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416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418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412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167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421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234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421</v>
      </c>
      <c r="AG32" s="1" t="s">
        <v>113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412</v>
      </c>
      <c r="C33" s="9" t="s">
        <v>73</v>
      </c>
      <c r="D33" s="13" t="s">
        <v>349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421</v>
      </c>
      <c r="AG33" s="1" t="s">
        <v>113</v>
      </c>
      <c r="AH33" s="1" t="s">
        <v>74</v>
      </c>
      <c r="AI33" s="1">
        <v>2</v>
      </c>
      <c r="AJ33" s="3">
        <v>45967</v>
      </c>
      <c r="AK33" s="3">
        <v>0</v>
      </c>
      <c r="AL33" s="3">
        <v>45958</v>
      </c>
      <c r="AM33" s="3">
        <v>45965</v>
      </c>
      <c r="AN33" s="3">
        <v>45966</v>
      </c>
      <c r="AO33" s="3">
        <v>45966</v>
      </c>
      <c r="AP33" s="3">
        <v>45962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412</v>
      </c>
      <c r="C34" s="9" t="s">
        <v>73</v>
      </c>
      <c r="D34" s="13" t="s">
        <v>350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421</v>
      </c>
      <c r="AG34" s="1" t="s">
        <v>112</v>
      </c>
      <c r="AH34" s="1" t="s">
        <v>74</v>
      </c>
      <c r="AI34" s="1">
        <v>2</v>
      </c>
      <c r="AJ34" s="3">
        <v>45967</v>
      </c>
      <c r="AK34" s="3">
        <v>0</v>
      </c>
      <c r="AL34" s="3">
        <v>45958</v>
      </c>
      <c r="AM34" s="3">
        <v>45965</v>
      </c>
      <c r="AN34" s="3">
        <v>45966</v>
      </c>
      <c r="AO34" s="3">
        <v>45966</v>
      </c>
      <c r="AP34" s="3">
        <v>45962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412</v>
      </c>
      <c r="C35" s="9" t="s">
        <v>73</v>
      </c>
      <c r="D35" s="13" t="s">
        <v>422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421</v>
      </c>
      <c r="AG35" s="1" t="s">
        <v>113</v>
      </c>
      <c r="AH35" s="1" t="s">
        <v>74</v>
      </c>
      <c r="AI35" s="1">
        <v>2</v>
      </c>
      <c r="AJ35" s="3">
        <v>45967</v>
      </c>
      <c r="AK35" s="3">
        <v>0</v>
      </c>
      <c r="AL35" s="3">
        <v>45958</v>
      </c>
      <c r="AM35" s="3">
        <v>45965</v>
      </c>
      <c r="AN35" s="3">
        <v>45966</v>
      </c>
      <c r="AO35" s="3">
        <v>45966</v>
      </c>
      <c r="AP35" s="3">
        <v>45962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412</v>
      </c>
      <c r="C36" s="9" t="s">
        <v>73</v>
      </c>
      <c r="D36" s="13" t="s">
        <v>225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3737</v>
      </c>
      <c r="AC36" s="8">
        <v>942.95000000000073</v>
      </c>
      <c r="AD36" s="8">
        <v>0</v>
      </c>
      <c r="AE36" s="8">
        <v>0</v>
      </c>
      <c r="AF36" s="8" t="s">
        <v>423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71.027184888888939</v>
      </c>
    </row>
    <row r="37" spans="1:56" ht="27.75" customHeight="1" x14ac:dyDescent="0.45">
      <c r="A37" s="3">
        <v>45953</v>
      </c>
      <c r="B37" s="14" t="s">
        <v>412</v>
      </c>
      <c r="C37" s="9" t="s">
        <v>73</v>
      </c>
      <c r="D37" s="13" t="s">
        <v>267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5232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423</v>
      </c>
      <c r="AG37" s="1" t="s">
        <v>113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412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423</v>
      </c>
      <c r="AG38" s="1" t="s">
        <v>113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412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423</v>
      </c>
      <c r="AG39" s="1" t="s">
        <v>113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45953</v>
      </c>
      <c r="B40" s="14" t="s">
        <v>416</v>
      </c>
      <c r="C40" s="9" t="s">
        <v>73</v>
      </c>
      <c r="D40" s="13" t="s">
        <v>235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424</v>
      </c>
      <c r="AG40" s="1" t="s">
        <v>114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45953</v>
      </c>
      <c r="B41" s="14" t="s">
        <v>416</v>
      </c>
      <c r="C41" s="9" t="s">
        <v>73</v>
      </c>
      <c r="D41" s="13" t="s">
        <v>233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424</v>
      </c>
      <c r="AG41" s="1" t="s">
        <v>61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45953</v>
      </c>
      <c r="B42" s="14" t="s">
        <v>416</v>
      </c>
      <c r="C42" s="9" t="s">
        <v>73</v>
      </c>
      <c r="D42" s="13" t="s">
        <v>425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424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45953</v>
      </c>
      <c r="B43" s="14" t="s">
        <v>416</v>
      </c>
      <c r="C43" s="9" t="s">
        <v>73</v>
      </c>
      <c r="D43" s="13" t="s">
        <v>249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10000</v>
      </c>
      <c r="V43" s="10">
        <v>0</v>
      </c>
      <c r="W43" s="10">
        <v>10000</v>
      </c>
      <c r="X43" s="10">
        <v>10450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424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167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15863.158520000001</v>
      </c>
    </row>
    <row r="45" spans="1:56" ht="27.75" customHeight="1" x14ac:dyDescent="0.45">
      <c r="A45" s="3">
        <v>45951</v>
      </c>
      <c r="B45" s="14" t="s">
        <v>426</v>
      </c>
      <c r="C45" s="9" t="s">
        <v>135</v>
      </c>
      <c r="D45" s="13" t="s">
        <v>390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105</v>
      </c>
      <c r="T45" s="12">
        <v>45964</v>
      </c>
      <c r="U45" s="11">
        <v>5040</v>
      </c>
      <c r="V45" s="10">
        <v>1461</v>
      </c>
      <c r="W45" s="10">
        <v>3579</v>
      </c>
      <c r="X45" s="10">
        <v>6098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45964</v>
      </c>
      <c r="AK45" s="3">
        <v>45960</v>
      </c>
      <c r="AL45" s="3">
        <v>45953</v>
      </c>
      <c r="AM45" s="3">
        <v>45961</v>
      </c>
      <c r="AN45" s="3">
        <v>45962</v>
      </c>
      <c r="AO45" s="3">
        <v>45963</v>
      </c>
      <c r="AP45" s="3">
        <v>45959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178</v>
      </c>
      <c r="BD45" s="56">
        <v>0</v>
      </c>
    </row>
    <row r="46" spans="1:56" ht="27.75" customHeight="1" x14ac:dyDescent="0.45">
      <c r="A46" s="3">
        <v>0</v>
      </c>
      <c r="B46" s="14" t="s">
        <v>125</v>
      </c>
      <c r="C46" s="9" t="s">
        <v>497</v>
      </c>
      <c r="D46" s="13" t="s">
        <v>59</v>
      </c>
      <c r="E46" s="9">
        <v>20</v>
      </c>
      <c r="F46" s="9">
        <v>30</v>
      </c>
      <c r="G46" s="9" t="s">
        <v>60</v>
      </c>
      <c r="H46" s="9">
        <v>0</v>
      </c>
      <c r="I46" s="9">
        <v>53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45968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134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540.28975000000003</v>
      </c>
    </row>
    <row r="47" spans="1:56" ht="27.75" customHeight="1" x14ac:dyDescent="0.45">
      <c r="A47" s="3">
        <v>45951</v>
      </c>
      <c r="B47" s="14" t="s">
        <v>430</v>
      </c>
      <c r="C47" s="9" t="s">
        <v>135</v>
      </c>
      <c r="D47" s="13" t="s">
        <v>141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45964</v>
      </c>
      <c r="U47" s="11">
        <v>5040</v>
      </c>
      <c r="V47" s="10">
        <v>5040</v>
      </c>
      <c r="W47" s="10">
        <v>0</v>
      </c>
      <c r="X47" s="10">
        <v>22300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495</v>
      </c>
      <c r="AG47" s="1" t="s">
        <v>112</v>
      </c>
      <c r="AH47" s="1" t="s">
        <v>75</v>
      </c>
      <c r="AI47" s="1">
        <v>4</v>
      </c>
      <c r="AJ47" s="3">
        <v>45964</v>
      </c>
      <c r="AK47" s="3">
        <v>45960</v>
      </c>
      <c r="AL47" s="3">
        <v>45953</v>
      </c>
      <c r="AM47" s="3">
        <v>45961</v>
      </c>
      <c r="AN47" s="3">
        <v>45962</v>
      </c>
      <c r="AO47" s="3">
        <v>45963</v>
      </c>
      <c r="AP47" s="3">
        <v>45959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398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431</v>
      </c>
      <c r="C48" s="9" t="s">
        <v>135</v>
      </c>
      <c r="D48" s="13" t="s">
        <v>127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45964</v>
      </c>
      <c r="U48" s="11">
        <v>2880</v>
      </c>
      <c r="V48" s="10">
        <v>2880</v>
      </c>
      <c r="W48" s="10">
        <v>0</v>
      </c>
      <c r="X48" s="10">
        <v>33609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495</v>
      </c>
      <c r="AG48" s="1" t="s">
        <v>112</v>
      </c>
      <c r="AH48" s="1" t="s">
        <v>75</v>
      </c>
      <c r="AI48" s="1">
        <v>4</v>
      </c>
      <c r="AJ48" s="3">
        <v>45964</v>
      </c>
      <c r="AK48" s="3">
        <v>45960</v>
      </c>
      <c r="AL48" s="3">
        <v>45953</v>
      </c>
      <c r="AM48" s="3">
        <v>45961</v>
      </c>
      <c r="AN48" s="3">
        <v>45962</v>
      </c>
      <c r="AO48" s="3">
        <v>45963</v>
      </c>
      <c r="AP48" s="3">
        <v>45959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399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45916</v>
      </c>
      <c r="B49" s="14" t="s">
        <v>294</v>
      </c>
      <c r="C49" s="9" t="s">
        <v>228</v>
      </c>
      <c r="D49" s="13">
        <v>952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107</v>
      </c>
      <c r="T49" s="12">
        <v>45964</v>
      </c>
      <c r="U49" s="11">
        <v>5000</v>
      </c>
      <c r="V49" s="10">
        <v>5100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45964</v>
      </c>
      <c r="AK49" s="3">
        <v>45960</v>
      </c>
      <c r="AL49" s="3">
        <v>45953</v>
      </c>
      <c r="AM49" s="3">
        <v>45961</v>
      </c>
      <c r="AN49" s="3">
        <v>45962</v>
      </c>
      <c r="AO49" s="3">
        <v>45963</v>
      </c>
      <c r="AP49" s="3">
        <v>45959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294</v>
      </c>
      <c r="C50" s="9" t="s">
        <v>228</v>
      </c>
      <c r="D50" s="13">
        <v>953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45965</v>
      </c>
      <c r="U50" s="11">
        <v>5000</v>
      </c>
      <c r="V50" s="10">
        <v>5100</v>
      </c>
      <c r="W50" s="10">
        <v>0</v>
      </c>
      <c r="X50" s="10">
        <v>5482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45965</v>
      </c>
      <c r="AK50" s="3">
        <v>45961</v>
      </c>
      <c r="AL50" s="3">
        <v>45954</v>
      </c>
      <c r="AM50" s="3">
        <v>45962</v>
      </c>
      <c r="AN50" s="3">
        <v>45963</v>
      </c>
      <c r="AO50" s="3">
        <v>45964</v>
      </c>
      <c r="AP50" s="3">
        <v>45960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294</v>
      </c>
      <c r="C51" s="9" t="s">
        <v>228</v>
      </c>
      <c r="D51" s="13" t="s">
        <v>281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45965</v>
      </c>
      <c r="U51" s="11">
        <v>5000</v>
      </c>
      <c r="V51" s="10">
        <v>4900</v>
      </c>
      <c r="W51" s="10">
        <v>100</v>
      </c>
      <c r="X51" s="10">
        <v>5385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45965</v>
      </c>
      <c r="AK51" s="3">
        <v>45961</v>
      </c>
      <c r="AL51" s="3">
        <v>45954</v>
      </c>
      <c r="AM51" s="3">
        <v>45962</v>
      </c>
      <c r="AN51" s="3">
        <v>45963</v>
      </c>
      <c r="AO51" s="3">
        <v>45964</v>
      </c>
      <c r="AP51" s="3">
        <v>45960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294</v>
      </c>
      <c r="C52" s="9" t="s">
        <v>228</v>
      </c>
      <c r="D52" s="13" t="s">
        <v>280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45965</v>
      </c>
      <c r="U52" s="11">
        <v>5000</v>
      </c>
      <c r="V52" s="10">
        <v>3000</v>
      </c>
      <c r="W52" s="10">
        <v>2000</v>
      </c>
      <c r="X52" s="10">
        <v>4400</v>
      </c>
      <c r="Y52" s="10">
        <v>630</v>
      </c>
      <c r="Z52" s="9" t="s">
        <v>80</v>
      </c>
      <c r="AA52" s="8">
        <v>695.28689999999995</v>
      </c>
      <c r="AB52" s="8">
        <v>695.28689999999995</v>
      </c>
      <c r="AC52" s="8">
        <v>0</v>
      </c>
      <c r="AD52" s="8">
        <v>695.28689999999995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45965</v>
      </c>
      <c r="AK52" s="3">
        <v>45961</v>
      </c>
      <c r="AL52" s="3">
        <v>45954</v>
      </c>
      <c r="AM52" s="3">
        <v>45962</v>
      </c>
      <c r="AN52" s="3">
        <v>45963</v>
      </c>
      <c r="AO52" s="3">
        <v>45964</v>
      </c>
      <c r="AP52" s="3">
        <v>45960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294</v>
      </c>
      <c r="C53" s="9" t="s">
        <v>228</v>
      </c>
      <c r="D53" s="13">
        <v>957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45965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2759.0749999999998</v>
      </c>
      <c r="AB53" s="8">
        <v>2759.0749999999998</v>
      </c>
      <c r="AC53" s="8">
        <v>0</v>
      </c>
      <c r="AD53" s="8">
        <v>0</v>
      </c>
      <c r="AE53" s="8">
        <v>2759.0749999999998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45965</v>
      </c>
      <c r="AK53" s="3">
        <v>45961</v>
      </c>
      <c r="AL53" s="3">
        <v>45954</v>
      </c>
      <c r="AM53" s="3">
        <v>45962</v>
      </c>
      <c r="AN53" s="3">
        <v>45963</v>
      </c>
      <c r="AO53" s="3">
        <v>45964</v>
      </c>
      <c r="AP53" s="3">
        <v>45960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294</v>
      </c>
      <c r="C54" s="9" t="s">
        <v>228</v>
      </c>
      <c r="D54" s="13">
        <v>917</v>
      </c>
      <c r="E54" s="9">
        <v>20</v>
      </c>
      <c r="F54" s="9">
        <v>37</v>
      </c>
      <c r="G54" s="9" t="s">
        <v>60</v>
      </c>
      <c r="H54" s="9" t="s">
        <v>76</v>
      </c>
      <c r="I54" s="9">
        <v>98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45965</v>
      </c>
      <c r="U54" s="11">
        <v>2500</v>
      </c>
      <c r="V54" s="10">
        <v>4659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45965</v>
      </c>
      <c r="AK54" s="3">
        <v>45961</v>
      </c>
      <c r="AL54" s="3">
        <v>45954</v>
      </c>
      <c r="AM54" s="3">
        <v>45962</v>
      </c>
      <c r="AN54" s="3">
        <v>45963</v>
      </c>
      <c r="AO54" s="3">
        <v>45964</v>
      </c>
      <c r="AP54" s="3">
        <v>45960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45951</v>
      </c>
      <c r="B55" s="14" t="s">
        <v>429</v>
      </c>
      <c r="C55" s="9" t="s">
        <v>135</v>
      </c>
      <c r="D55" s="13" t="s">
        <v>392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45966</v>
      </c>
      <c r="U55" s="11">
        <v>5040</v>
      </c>
      <c r="V55" s="10">
        <v>5040</v>
      </c>
      <c r="W55" s="10">
        <v>0</v>
      </c>
      <c r="X55" s="10">
        <v>5496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45966</v>
      </c>
      <c r="AK55" s="3">
        <v>45962</v>
      </c>
      <c r="AL55" s="3">
        <v>45955</v>
      </c>
      <c r="AM55" s="3">
        <v>45963</v>
      </c>
      <c r="AN55" s="3">
        <v>45964</v>
      </c>
      <c r="AO55" s="3">
        <v>45965</v>
      </c>
      <c r="AP55" s="3">
        <v>45961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294</v>
      </c>
      <c r="C56" s="9" t="s">
        <v>228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45966</v>
      </c>
      <c r="U56" s="11">
        <v>2500</v>
      </c>
      <c r="V56" s="10">
        <v>1371</v>
      </c>
      <c r="W56" s="10">
        <v>1129</v>
      </c>
      <c r="X56" s="10">
        <v>0</v>
      </c>
      <c r="Y56" s="10">
        <v>1185.45</v>
      </c>
      <c r="Z56" s="9" t="s">
        <v>80</v>
      </c>
      <c r="AA56" s="8">
        <v>1245.9982699999998</v>
      </c>
      <c r="AB56" s="8">
        <v>1245.9982699999998</v>
      </c>
      <c r="AC56" s="8">
        <v>0</v>
      </c>
      <c r="AD56" s="8">
        <v>0</v>
      </c>
      <c r="AE56" s="8">
        <v>1245.9982699999998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45966</v>
      </c>
      <c r="AK56" s="3">
        <v>45962</v>
      </c>
      <c r="AL56" s="3">
        <v>45955</v>
      </c>
      <c r="AM56" s="3">
        <v>45963</v>
      </c>
      <c r="AN56" s="3">
        <v>45964</v>
      </c>
      <c r="AO56" s="3">
        <v>45965</v>
      </c>
      <c r="AP56" s="3">
        <v>45961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294</v>
      </c>
      <c r="C57" s="9" t="s">
        <v>228</v>
      </c>
      <c r="D57" s="13" t="s">
        <v>280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45966</v>
      </c>
      <c r="U57" s="11">
        <v>7500</v>
      </c>
      <c r="V57" s="10">
        <v>7500</v>
      </c>
      <c r="W57" s="10">
        <v>0</v>
      </c>
      <c r="X57" s="10">
        <v>7600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45966</v>
      </c>
      <c r="AK57" s="3">
        <v>45962</v>
      </c>
      <c r="AL57" s="3">
        <v>45955</v>
      </c>
      <c r="AM57" s="3">
        <v>45963</v>
      </c>
      <c r="AN57" s="3">
        <v>45964</v>
      </c>
      <c r="AO57" s="3">
        <v>45965</v>
      </c>
      <c r="AP57" s="3">
        <v>45961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294</v>
      </c>
      <c r="C58" s="9" t="s">
        <v>228</v>
      </c>
      <c r="D58" s="13" t="s">
        <v>284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45966</v>
      </c>
      <c r="U58" s="11">
        <v>2500</v>
      </c>
      <c r="V58" s="10">
        <v>2500</v>
      </c>
      <c r="W58" s="10">
        <v>0</v>
      </c>
      <c r="X58" s="10">
        <v>2550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430</v>
      </c>
      <c r="C59" s="9" t="s">
        <v>135</v>
      </c>
      <c r="D59" s="13" t="s">
        <v>240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10477.5</v>
      </c>
      <c r="AB59" s="8">
        <v>0</v>
      </c>
      <c r="AC59" s="8">
        <v>10477.5</v>
      </c>
      <c r="AD59" s="8">
        <v>0</v>
      </c>
      <c r="AE59" s="8">
        <v>10477.5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45967</v>
      </c>
      <c r="AK59" s="3">
        <v>45963</v>
      </c>
      <c r="AL59" s="3">
        <v>45956</v>
      </c>
      <c r="AM59" s="3">
        <v>45964</v>
      </c>
      <c r="AN59" s="3">
        <v>45965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791.63333333333321</v>
      </c>
    </row>
    <row r="60" spans="1:56" ht="27.75" customHeight="1" x14ac:dyDescent="0.45">
      <c r="A60" s="3">
        <v>45919</v>
      </c>
      <c r="B60" s="14" t="s">
        <v>300</v>
      </c>
      <c r="C60" s="9" t="s">
        <v>135</v>
      </c>
      <c r="D60" s="13" t="s">
        <v>240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45967</v>
      </c>
      <c r="U60" s="11">
        <v>928</v>
      </c>
      <c r="V60" s="10">
        <v>880</v>
      </c>
      <c r="W60" s="10">
        <v>48</v>
      </c>
      <c r="X60" s="10">
        <v>0</v>
      </c>
      <c r="Y60" s="10">
        <v>50.400000000000006</v>
      </c>
      <c r="Z60" s="9" t="s">
        <v>80</v>
      </c>
      <c r="AA60" s="8">
        <v>50.292000000000002</v>
      </c>
      <c r="AB60" s="8">
        <v>0</v>
      </c>
      <c r="AC60" s="8">
        <v>50.292000000000002</v>
      </c>
      <c r="AD60" s="8">
        <v>0</v>
      </c>
      <c r="AE60" s="8">
        <v>50.292000000000002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45967</v>
      </c>
      <c r="AK60" s="3">
        <v>45963</v>
      </c>
      <c r="AL60" s="3">
        <v>45956</v>
      </c>
      <c r="AM60" s="3">
        <v>45964</v>
      </c>
      <c r="AN60" s="3">
        <v>45965</v>
      </c>
      <c r="AO60" s="3">
        <v>45966</v>
      </c>
      <c r="AP60" s="3">
        <v>45962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317</v>
      </c>
      <c r="AZ60" s="2">
        <v>0</v>
      </c>
      <c r="BA60" s="2">
        <v>0</v>
      </c>
      <c r="BB60" s="2">
        <v>0</v>
      </c>
      <c r="BC60" s="1" t="s">
        <v>102</v>
      </c>
      <c r="BD60" s="56">
        <v>3.7998399999999997</v>
      </c>
    </row>
    <row r="61" spans="1:56" ht="27.75" customHeight="1" x14ac:dyDescent="0.45">
      <c r="A61" s="3">
        <v>45916</v>
      </c>
      <c r="B61" s="14" t="s">
        <v>294</v>
      </c>
      <c r="C61" s="9" t="s">
        <v>228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45968</v>
      </c>
      <c r="U61" s="11">
        <v>5000</v>
      </c>
      <c r="V61" s="10">
        <v>5100</v>
      </c>
      <c r="W61" s="10">
        <v>0</v>
      </c>
      <c r="X61" s="10">
        <v>5250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45968</v>
      </c>
      <c r="AK61" s="3">
        <v>45964</v>
      </c>
      <c r="AL61" s="3">
        <v>45957</v>
      </c>
      <c r="AM61" s="3">
        <v>45965</v>
      </c>
      <c r="AN61" s="3">
        <v>45966</v>
      </c>
      <c r="AO61" s="3">
        <v>45967</v>
      </c>
      <c r="AP61" s="3">
        <v>45963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294</v>
      </c>
      <c r="C62" s="9" t="s">
        <v>228</v>
      </c>
      <c r="D62" s="13" t="s">
        <v>281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45971</v>
      </c>
      <c r="U62" s="11">
        <v>2500</v>
      </c>
      <c r="V62" s="10">
        <v>2500</v>
      </c>
      <c r="W62" s="10">
        <v>0</v>
      </c>
      <c r="X62" s="10">
        <v>2500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45971</v>
      </c>
      <c r="AK62" s="3">
        <v>45967</v>
      </c>
      <c r="AL62" s="3">
        <v>45960</v>
      </c>
      <c r="AM62" s="3">
        <v>45968</v>
      </c>
      <c r="AN62" s="3">
        <v>45969</v>
      </c>
      <c r="AO62" s="3">
        <v>45970</v>
      </c>
      <c r="AP62" s="3">
        <v>45966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294</v>
      </c>
      <c r="C63" s="9" t="s">
        <v>228</v>
      </c>
      <c r="D63" s="13" t="s">
        <v>284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929</v>
      </c>
      <c r="W63" s="10">
        <v>1571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294</v>
      </c>
      <c r="C64" s="9" t="s">
        <v>228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2500</v>
      </c>
      <c r="V64" s="10">
        <v>2089</v>
      </c>
      <c r="W64" s="10">
        <v>411</v>
      </c>
      <c r="X64" s="10">
        <v>2741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294</v>
      </c>
      <c r="C65" s="9" t="s">
        <v>228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45916</v>
      </c>
      <c r="B66" s="14" t="s">
        <v>294</v>
      </c>
      <c r="C66" s="9" t="s">
        <v>228</v>
      </c>
      <c r="D66" s="13">
        <v>964</v>
      </c>
      <c r="E66" s="9">
        <v>20</v>
      </c>
      <c r="F66" s="9">
        <v>39</v>
      </c>
      <c r="G66" s="9" t="s">
        <v>60</v>
      </c>
      <c r="H66" s="9" t="s">
        <v>76</v>
      </c>
      <c r="I66" s="9">
        <v>102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3500</v>
      </c>
      <c r="V66" s="10">
        <v>0</v>
      </c>
      <c r="W66" s="10">
        <v>3500</v>
      </c>
      <c r="X66" s="10">
        <v>0</v>
      </c>
      <c r="Y66" s="10">
        <v>3675</v>
      </c>
      <c r="Z66" s="9" t="s">
        <v>80</v>
      </c>
      <c r="AA66" s="8">
        <v>3960.4950000000003</v>
      </c>
      <c r="AB66" s="8">
        <v>0</v>
      </c>
      <c r="AC66" s="8">
        <v>3960.4950000000003</v>
      </c>
      <c r="AD66" s="8">
        <v>0</v>
      </c>
      <c r="AE66" s="8">
        <v>3960.4950000000003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299.23740000000004</v>
      </c>
    </row>
    <row r="67" spans="1:56" ht="27.75" customHeight="1" x14ac:dyDescent="0.45">
      <c r="A67" s="3">
        <v>45916</v>
      </c>
      <c r="B67" s="14" t="s">
        <v>294</v>
      </c>
      <c r="C67" s="9" t="s">
        <v>228</v>
      </c>
      <c r="D67" s="13" t="s">
        <v>280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416.92688888888887</v>
      </c>
    </row>
    <row r="68" spans="1:56" ht="27.75" customHeight="1" x14ac:dyDescent="0.45">
      <c r="A68" s="3">
        <v>45916</v>
      </c>
      <c r="B68" s="14" t="s">
        <v>294</v>
      </c>
      <c r="C68" s="9" t="s">
        <v>228</v>
      </c>
      <c r="D68" s="13" t="s">
        <v>281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0</v>
      </c>
      <c r="AC68" s="8">
        <v>5518.15</v>
      </c>
      <c r="AD68" s="8">
        <v>0</v>
      </c>
      <c r="AE68" s="8">
        <v>5518.15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416.92688888888887</v>
      </c>
    </row>
    <row r="69" spans="1:56" ht="27.75" customHeight="1" x14ac:dyDescent="0.45">
      <c r="A69" s="3">
        <v>45923</v>
      </c>
      <c r="B69" s="14" t="s">
        <v>309</v>
      </c>
      <c r="C69" s="9" t="s">
        <v>79</v>
      </c>
      <c r="D69" s="13" t="s">
        <v>310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45972</v>
      </c>
      <c r="U69" s="11">
        <v>12000</v>
      </c>
      <c r="V69" s="10">
        <v>0</v>
      </c>
      <c r="W69" s="10">
        <v>12000</v>
      </c>
      <c r="X69" s="10">
        <v>12440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294</v>
      </c>
      <c r="C70" s="9" t="s">
        <v>228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45974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45969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45916</v>
      </c>
      <c r="B71" s="14" t="s">
        <v>294</v>
      </c>
      <c r="C71" s="9" t="s">
        <v>228</v>
      </c>
      <c r="D71" s="13" t="s">
        <v>284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45974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0</v>
      </c>
      <c r="AC71" s="8">
        <v>2759.0749999999998</v>
      </c>
      <c r="AD71" s="8">
        <v>0</v>
      </c>
      <c r="AE71" s="8">
        <v>2759.0749999999998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45974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45969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208.46344444444443</v>
      </c>
    </row>
    <row r="72" spans="1:56" ht="27.75" customHeight="1" x14ac:dyDescent="0.45">
      <c r="A72" s="3">
        <v>45941</v>
      </c>
      <c r="B72" s="14" t="s">
        <v>496</v>
      </c>
      <c r="C72" s="9" t="s">
        <v>104</v>
      </c>
      <c r="D72" s="13" t="s">
        <v>353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45975</v>
      </c>
      <c r="AK72" s="3">
        <v>45971</v>
      </c>
      <c r="AL72" s="3">
        <v>45964</v>
      </c>
      <c r="AM72" s="3">
        <v>45972</v>
      </c>
      <c r="AN72" s="3">
        <v>45973</v>
      </c>
      <c r="AO72" s="3">
        <v>45974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45896</v>
      </c>
      <c r="B73" s="14" t="s">
        <v>255</v>
      </c>
      <c r="C73" s="9" t="s">
        <v>79</v>
      </c>
      <c r="D73" s="13" t="s">
        <v>256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45975</v>
      </c>
      <c r="U73" s="11">
        <v>3000</v>
      </c>
      <c r="V73" s="10">
        <v>3194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45975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45958</v>
      </c>
      <c r="B74" s="14" t="s">
        <v>480</v>
      </c>
      <c r="C74" s="9" t="s">
        <v>79</v>
      </c>
      <c r="D74" s="13" t="s">
        <v>481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45977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45977</v>
      </c>
      <c r="AK74" s="3">
        <v>45973</v>
      </c>
      <c r="AL74" s="3">
        <v>45966</v>
      </c>
      <c r="AM74" s="3">
        <v>45974</v>
      </c>
      <c r="AN74" s="3">
        <v>45975</v>
      </c>
      <c r="AO74" s="3">
        <v>45976</v>
      </c>
      <c r="AP74" s="3">
        <v>45972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45">
      <c r="A75" s="3">
        <v>45916</v>
      </c>
      <c r="B75" s="14" t="s">
        <v>294</v>
      </c>
      <c r="C75" s="9" t="s">
        <v>228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294</v>
      </c>
      <c r="C76" s="9" t="s">
        <v>228</v>
      </c>
      <c r="D76" s="13" t="s">
        <v>280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45948</v>
      </c>
      <c r="B77" s="14" t="s">
        <v>393</v>
      </c>
      <c r="C77" s="9" t="s">
        <v>104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6000</v>
      </c>
      <c r="V77" s="10">
        <v>0</v>
      </c>
      <c r="W77" s="10">
        <v>6000</v>
      </c>
      <c r="X77" s="10">
        <v>0</v>
      </c>
      <c r="Y77" s="10">
        <v>6300</v>
      </c>
      <c r="Z77" s="9" t="s">
        <v>80</v>
      </c>
      <c r="AA77" s="8">
        <v>6621.78</v>
      </c>
      <c r="AB77" s="8">
        <v>6621.78</v>
      </c>
      <c r="AC77" s="8">
        <v>0</v>
      </c>
      <c r="AD77" s="8">
        <v>6621.78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45958</v>
      </c>
      <c r="B78" s="14" t="s">
        <v>482</v>
      </c>
      <c r="C78" s="9" t="s">
        <v>79</v>
      </c>
      <c r="D78" s="13" t="s">
        <v>483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45979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250.15613333333337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45979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294</v>
      </c>
      <c r="C80" s="9" t="s">
        <v>228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294</v>
      </c>
      <c r="C81" s="9" t="s">
        <v>228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294</v>
      </c>
      <c r="C83" s="9" t="s">
        <v>228</v>
      </c>
      <c r="D83" s="13" t="s">
        <v>280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45982</v>
      </c>
      <c r="AK83" s="3">
        <v>45978</v>
      </c>
      <c r="AL83" s="3">
        <v>45971</v>
      </c>
      <c r="AM83" s="3">
        <v>45979</v>
      </c>
      <c r="AN83" s="3">
        <v>45980</v>
      </c>
      <c r="AO83" s="3">
        <v>45981</v>
      </c>
      <c r="AP83" s="3">
        <v>45977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294</v>
      </c>
      <c r="C84" s="9" t="s">
        <v>228</v>
      </c>
      <c r="D84" s="13">
        <v>575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3862.7049999999999</v>
      </c>
      <c r="AB84" s="8">
        <v>0</v>
      </c>
      <c r="AC84" s="8">
        <v>3862.7049999999999</v>
      </c>
      <c r="AD84" s="8">
        <v>0</v>
      </c>
      <c r="AE84" s="8">
        <v>3862.7049999999999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45982</v>
      </c>
      <c r="AK84" s="3">
        <v>45978</v>
      </c>
      <c r="AL84" s="3">
        <v>45971</v>
      </c>
      <c r="AM84" s="3">
        <v>45979</v>
      </c>
      <c r="AN84" s="3">
        <v>45980</v>
      </c>
      <c r="AO84" s="3">
        <v>45981</v>
      </c>
      <c r="AP84" s="3">
        <v>45977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291.84882222222222</v>
      </c>
    </row>
    <row r="85" spans="1:56" ht="27.75" customHeight="1" x14ac:dyDescent="0.45">
      <c r="A85" s="3">
        <v>45933</v>
      </c>
      <c r="B85" s="14" t="s">
        <v>337</v>
      </c>
      <c r="C85" s="9" t="s">
        <v>104</v>
      </c>
      <c r="D85" s="13" t="s">
        <v>325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45896</v>
      </c>
      <c r="B86" s="14" t="s">
        <v>254</v>
      </c>
      <c r="C86" s="9" t="s">
        <v>79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45985</v>
      </c>
      <c r="AK86" s="3">
        <v>45980</v>
      </c>
      <c r="AL86" s="3">
        <v>45973</v>
      </c>
      <c r="AM86" s="3">
        <v>45981</v>
      </c>
      <c r="AN86" s="3">
        <v>45982</v>
      </c>
      <c r="AO86" s="3">
        <v>45983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45909</v>
      </c>
      <c r="B87" s="14" t="s">
        <v>273</v>
      </c>
      <c r="C87" s="9" t="s">
        <v>79</v>
      </c>
      <c r="D87" s="13" t="s">
        <v>270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45986</v>
      </c>
      <c r="U87" s="11">
        <v>3179</v>
      </c>
      <c r="V87" s="10">
        <v>2531</v>
      </c>
      <c r="W87" s="10">
        <v>648</v>
      </c>
      <c r="X87" s="10">
        <v>6100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294</v>
      </c>
      <c r="C88" s="9" t="s">
        <v>228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294</v>
      </c>
      <c r="C89" s="9" t="s">
        <v>228</v>
      </c>
      <c r="D89" s="13" t="s">
        <v>280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 t="s">
        <v>281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45987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45933</v>
      </c>
      <c r="B92" s="14" t="s">
        <v>335</v>
      </c>
      <c r="C92" s="9" t="s">
        <v>104</v>
      </c>
      <c r="D92" s="13" t="s">
        <v>323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45987</v>
      </c>
      <c r="AK92" s="3">
        <v>45983</v>
      </c>
      <c r="AL92" s="3">
        <v>45976</v>
      </c>
      <c r="AM92" s="3">
        <v>45984</v>
      </c>
      <c r="AN92" s="3">
        <v>45985</v>
      </c>
      <c r="AO92" s="3">
        <v>45986</v>
      </c>
      <c r="AP92" s="3">
        <v>45982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45933</v>
      </c>
      <c r="B93" s="14" t="s">
        <v>338</v>
      </c>
      <c r="C93" s="9" t="s">
        <v>104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45987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250</v>
      </c>
      <c r="C94" s="9" t="s">
        <v>79</v>
      </c>
      <c r="D94" s="13" t="s">
        <v>251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45988</v>
      </c>
      <c r="U94" s="11">
        <v>3000</v>
      </c>
      <c r="V94" s="10">
        <v>3000</v>
      </c>
      <c r="W94" s="10">
        <v>0</v>
      </c>
      <c r="X94" s="10">
        <v>9150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45988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8447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294</v>
      </c>
      <c r="C95" s="9" t="s">
        <v>228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294</v>
      </c>
      <c r="C96" s="9" t="s">
        <v>228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294</v>
      </c>
      <c r="C97" s="9" t="s">
        <v>228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7.75" customHeight="1" x14ac:dyDescent="0.45">
      <c r="A98" s="3">
        <v>45916</v>
      </c>
      <c r="B98" s="14" t="s">
        <v>294</v>
      </c>
      <c r="C98" s="9" t="s">
        <v>228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252</v>
      </c>
      <c r="C99" s="9" t="s">
        <v>79</v>
      </c>
      <c r="D99" s="13" t="s">
        <v>253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2500</v>
      </c>
      <c r="W99" s="10">
        <v>500</v>
      </c>
      <c r="X99" s="10">
        <v>9455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295</v>
      </c>
      <c r="C100" s="9" t="s">
        <v>228</v>
      </c>
      <c r="D100" s="13" t="s">
        <v>292</v>
      </c>
      <c r="E100" s="9">
        <v>20</v>
      </c>
      <c r="F100" s="9">
        <v>38</v>
      </c>
      <c r="G100" s="9" t="s">
        <v>60</v>
      </c>
      <c r="H100" s="9">
        <v>0</v>
      </c>
      <c r="I100" s="9">
        <v>82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45964</v>
      </c>
      <c r="U100" s="11">
        <v>5000</v>
      </c>
      <c r="V100" s="10">
        <v>5000</v>
      </c>
      <c r="W100" s="10">
        <v>0</v>
      </c>
      <c r="X100" s="10">
        <v>5140</v>
      </c>
      <c r="Y100" s="10">
        <v>0</v>
      </c>
      <c r="Z100" s="9" t="s">
        <v>229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45964</v>
      </c>
      <c r="AK100" s="3">
        <v>0</v>
      </c>
      <c r="AL100" s="3">
        <v>45955</v>
      </c>
      <c r="AM100" s="3">
        <v>45962</v>
      </c>
      <c r="AN100" s="3">
        <v>45963</v>
      </c>
      <c r="AO100" s="3">
        <v>45963</v>
      </c>
      <c r="AP100" s="3">
        <v>45959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230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228</v>
      </c>
      <c r="D101" s="13">
        <v>932</v>
      </c>
      <c r="E101" s="9">
        <v>20</v>
      </c>
      <c r="F101" s="9">
        <v>38</v>
      </c>
      <c r="G101" s="9" t="s">
        <v>60</v>
      </c>
      <c r="H101" s="9">
        <v>0</v>
      </c>
      <c r="I101" s="9">
        <v>82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45964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229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>
        <v>45964</v>
      </c>
      <c r="AK101" s="3">
        <v>0</v>
      </c>
      <c r="AL101" s="3">
        <v>45955</v>
      </c>
      <c r="AM101" s="3">
        <v>45962</v>
      </c>
      <c r="AN101" s="3">
        <v>45963</v>
      </c>
      <c r="AO101" s="3">
        <v>45963</v>
      </c>
      <c r="AP101" s="3">
        <v>45959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230</v>
      </c>
      <c r="BD101" s="56">
        <v>0</v>
      </c>
    </row>
    <row r="102" spans="1:56" ht="27.75" customHeight="1" x14ac:dyDescent="0.45">
      <c r="A102" s="3">
        <v>45916</v>
      </c>
      <c r="B102" s="14" t="s">
        <v>295</v>
      </c>
      <c r="C102" s="9" t="s">
        <v>228</v>
      </c>
      <c r="D102" s="13">
        <v>935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229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74</v>
      </c>
      <c r="AI102" s="1">
        <v>2</v>
      </c>
      <c r="AJ102" s="3">
        <v>45964</v>
      </c>
      <c r="AK102" s="3">
        <v>0</v>
      </c>
      <c r="AL102" s="3">
        <v>45955</v>
      </c>
      <c r="AM102" s="3">
        <v>45962</v>
      </c>
      <c r="AN102" s="3">
        <v>45963</v>
      </c>
      <c r="AO102" s="3">
        <v>45963</v>
      </c>
      <c r="AP102" s="3">
        <v>45959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230</v>
      </c>
      <c r="BD102" s="56">
        <v>0</v>
      </c>
    </row>
    <row r="103" spans="1:56" ht="27.75" customHeight="1" x14ac:dyDescent="0.45">
      <c r="A103" s="3">
        <v>45916</v>
      </c>
      <c r="B103" s="14" t="s">
        <v>295</v>
      </c>
      <c r="C103" s="9" t="s">
        <v>228</v>
      </c>
      <c r="D103" s="13" t="s">
        <v>283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45964</v>
      </c>
      <c r="U103" s="11">
        <v>2500</v>
      </c>
      <c r="V103" s="10">
        <v>1995</v>
      </c>
      <c r="W103" s="10">
        <v>505</v>
      </c>
      <c r="X103" s="10">
        <v>2521</v>
      </c>
      <c r="Y103" s="10">
        <v>0</v>
      </c>
      <c r="Z103" s="9" t="s">
        <v>229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45964</v>
      </c>
      <c r="AK103" s="3">
        <v>0</v>
      </c>
      <c r="AL103" s="3">
        <v>45955</v>
      </c>
      <c r="AM103" s="3">
        <v>45962</v>
      </c>
      <c r="AN103" s="3">
        <v>45963</v>
      </c>
      <c r="AO103" s="3">
        <v>45963</v>
      </c>
      <c r="AP103" s="3">
        <v>45959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230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228</v>
      </c>
      <c r="D104" s="13">
        <v>935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229</v>
      </c>
      <c r="AA104" s="8">
        <v>5378.4500000000007</v>
      </c>
      <c r="AB104" s="8">
        <v>5378.4500000000007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45964</v>
      </c>
      <c r="AK104" s="3">
        <v>0</v>
      </c>
      <c r="AL104" s="3">
        <v>45955</v>
      </c>
      <c r="AM104" s="3">
        <v>45962</v>
      </c>
      <c r="AN104" s="3">
        <v>45963</v>
      </c>
      <c r="AO104" s="3">
        <v>45963</v>
      </c>
      <c r="AP104" s="3">
        <v>45959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230</v>
      </c>
      <c r="BD104" s="56">
        <v>0</v>
      </c>
    </row>
    <row r="105" spans="1:56" ht="27.75" customHeight="1" x14ac:dyDescent="0.45">
      <c r="A105" s="3">
        <v>45916</v>
      </c>
      <c r="B105" s="14" t="s">
        <v>295</v>
      </c>
      <c r="C105" s="9" t="s">
        <v>228</v>
      </c>
      <c r="D105" s="13" t="s">
        <v>283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229</v>
      </c>
      <c r="AA105" s="8">
        <v>2828.9250000000002</v>
      </c>
      <c r="AB105" s="8">
        <v>2828.9250000000002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74</v>
      </c>
      <c r="AI105" s="1">
        <v>2</v>
      </c>
      <c r="AJ105" s="3">
        <v>45964</v>
      </c>
      <c r="AK105" s="3">
        <v>0</v>
      </c>
      <c r="AL105" s="3">
        <v>45955</v>
      </c>
      <c r="AM105" s="3">
        <v>45962</v>
      </c>
      <c r="AN105" s="3">
        <v>45963</v>
      </c>
      <c r="AO105" s="3">
        <v>45963</v>
      </c>
      <c r="AP105" s="3">
        <v>45959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230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228</v>
      </c>
      <c r="D106" s="13" t="s">
        <v>286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45965</v>
      </c>
      <c r="U106" s="11">
        <v>5000</v>
      </c>
      <c r="V106" s="10">
        <v>5000</v>
      </c>
      <c r="W106" s="10">
        <v>0</v>
      </c>
      <c r="X106" s="10">
        <v>5100</v>
      </c>
      <c r="Y106" s="10">
        <v>0</v>
      </c>
      <c r="Z106" s="9" t="s">
        <v>229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45965</v>
      </c>
      <c r="AK106" s="3">
        <v>0</v>
      </c>
      <c r="AL106" s="3">
        <v>45956</v>
      </c>
      <c r="AM106" s="3">
        <v>45963</v>
      </c>
      <c r="AN106" s="3">
        <v>45964</v>
      </c>
      <c r="AO106" s="3">
        <v>45964</v>
      </c>
      <c r="AP106" s="3">
        <v>45960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230</v>
      </c>
      <c r="BD106" s="56">
        <v>0</v>
      </c>
    </row>
    <row r="107" spans="1:56" ht="27.75" customHeight="1" x14ac:dyDescent="0.45">
      <c r="A107" s="3">
        <v>45916</v>
      </c>
      <c r="B107" s="14" t="s">
        <v>295</v>
      </c>
      <c r="C107" s="9" t="s">
        <v>228</v>
      </c>
      <c r="D107" s="13" t="s">
        <v>293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45965</v>
      </c>
      <c r="U107" s="11">
        <v>5000</v>
      </c>
      <c r="V107" s="10">
        <v>4666</v>
      </c>
      <c r="W107" s="10">
        <v>334</v>
      </c>
      <c r="X107" s="10">
        <v>5300</v>
      </c>
      <c r="Y107" s="10">
        <v>0</v>
      </c>
      <c r="Z107" s="9" t="s">
        <v>229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>
        <v>45965</v>
      </c>
      <c r="AK107" s="3">
        <v>0</v>
      </c>
      <c r="AL107" s="3">
        <v>45956</v>
      </c>
      <c r="AM107" s="3">
        <v>45963</v>
      </c>
      <c r="AN107" s="3">
        <v>45964</v>
      </c>
      <c r="AO107" s="3">
        <v>45964</v>
      </c>
      <c r="AP107" s="3">
        <v>45960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230</v>
      </c>
      <c r="BD107" s="56">
        <v>0</v>
      </c>
    </row>
    <row r="108" spans="1:56" ht="27.75" customHeight="1" x14ac:dyDescent="0.45">
      <c r="A108" s="3">
        <v>45916</v>
      </c>
      <c r="B108" s="14" t="s">
        <v>295</v>
      </c>
      <c r="C108" s="9" t="s">
        <v>228</v>
      </c>
      <c r="D108" s="13" t="s">
        <v>378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45965</v>
      </c>
      <c r="U108" s="11">
        <v>3500</v>
      </c>
      <c r="V108" s="10">
        <v>3500</v>
      </c>
      <c r="W108" s="10">
        <v>0</v>
      </c>
      <c r="X108" s="10">
        <v>3790</v>
      </c>
      <c r="Y108" s="10">
        <v>0</v>
      </c>
      <c r="Z108" s="9" t="s">
        <v>229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74</v>
      </c>
      <c r="AI108" s="1">
        <v>2</v>
      </c>
      <c r="AJ108" s="3">
        <v>45965</v>
      </c>
      <c r="AK108" s="3">
        <v>0</v>
      </c>
      <c r="AL108" s="3">
        <v>45956</v>
      </c>
      <c r="AM108" s="3">
        <v>45963</v>
      </c>
      <c r="AN108" s="3">
        <v>45964</v>
      </c>
      <c r="AO108" s="3">
        <v>45964</v>
      </c>
      <c r="AP108" s="3">
        <v>45960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230</v>
      </c>
      <c r="BD108" s="56">
        <v>0</v>
      </c>
    </row>
    <row r="109" spans="1:56" ht="27.75" customHeight="1" x14ac:dyDescent="0.45">
      <c r="A109" s="3">
        <v>45916</v>
      </c>
      <c r="B109" s="14" t="s">
        <v>295</v>
      </c>
      <c r="C109" s="9" t="s">
        <v>228</v>
      </c>
      <c r="D109" s="13" t="s">
        <v>285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45966</v>
      </c>
      <c r="U109" s="11">
        <v>5000</v>
      </c>
      <c r="V109" s="10">
        <v>5100</v>
      </c>
      <c r="W109" s="10">
        <v>0</v>
      </c>
      <c r="X109" s="10">
        <v>5280</v>
      </c>
      <c r="Y109" s="10">
        <v>0</v>
      </c>
      <c r="Z109" s="9" t="s">
        <v>229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45966</v>
      </c>
      <c r="AK109" s="3">
        <v>0</v>
      </c>
      <c r="AL109" s="3">
        <v>45957</v>
      </c>
      <c r="AM109" s="3">
        <v>45964</v>
      </c>
      <c r="AN109" s="3">
        <v>45965</v>
      </c>
      <c r="AO109" s="3">
        <v>45965</v>
      </c>
      <c r="AP109" s="3">
        <v>45961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230</v>
      </c>
      <c r="BD109" s="56">
        <v>0</v>
      </c>
    </row>
    <row r="110" spans="1:56" ht="27.75" customHeight="1" x14ac:dyDescent="0.45">
      <c r="A110" s="3">
        <v>45916</v>
      </c>
      <c r="B110" s="14" t="s">
        <v>295</v>
      </c>
      <c r="C110" s="9" t="s">
        <v>228</v>
      </c>
      <c r="D110" s="13" t="s">
        <v>290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45966</v>
      </c>
      <c r="U110" s="11">
        <v>7500</v>
      </c>
      <c r="V110" s="10">
        <v>0</v>
      </c>
      <c r="W110" s="10">
        <v>7500</v>
      </c>
      <c r="X110" s="10">
        <v>0</v>
      </c>
      <c r="Y110" s="10">
        <v>7875</v>
      </c>
      <c r="Z110" s="9" t="s">
        <v>229</v>
      </c>
      <c r="AA110" s="8">
        <v>8067.6750000000011</v>
      </c>
      <c r="AB110" s="8">
        <v>0</v>
      </c>
      <c r="AC110" s="8">
        <v>8067.6750000000011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74</v>
      </c>
      <c r="AI110" s="1">
        <v>2</v>
      </c>
      <c r="AJ110" s="3">
        <v>45966</v>
      </c>
      <c r="AK110" s="3">
        <v>0</v>
      </c>
      <c r="AL110" s="3">
        <v>45957</v>
      </c>
      <c r="AM110" s="3">
        <v>45964</v>
      </c>
      <c r="AN110" s="3">
        <v>45965</v>
      </c>
      <c r="AO110" s="3">
        <v>45965</v>
      </c>
      <c r="AP110" s="3">
        <v>45961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230</v>
      </c>
      <c r="BD110" s="56">
        <v>635.55350833333341</v>
      </c>
    </row>
    <row r="111" spans="1:56" ht="27.75" customHeight="1" x14ac:dyDescent="0.45">
      <c r="A111" s="3">
        <v>45916</v>
      </c>
      <c r="B111" s="14" t="s">
        <v>295</v>
      </c>
      <c r="C111" s="9" t="s">
        <v>228</v>
      </c>
      <c r="D111" s="13" t="s">
        <v>311</v>
      </c>
      <c r="E111" s="9">
        <v>20</v>
      </c>
      <c r="F111" s="9">
        <v>39</v>
      </c>
      <c r="G111" s="9" t="s">
        <v>60</v>
      </c>
      <c r="H111" s="9">
        <v>0</v>
      </c>
      <c r="I111" s="9">
        <v>84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45966</v>
      </c>
      <c r="U111" s="11">
        <v>2500</v>
      </c>
      <c r="V111" s="10">
        <v>2500</v>
      </c>
      <c r="W111" s="10">
        <v>0</v>
      </c>
      <c r="X111" s="10">
        <v>2600</v>
      </c>
      <c r="Y111" s="10">
        <v>0</v>
      </c>
      <c r="Z111" s="9" t="s">
        <v>229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45966</v>
      </c>
      <c r="AK111" s="3">
        <v>0</v>
      </c>
      <c r="AL111" s="3">
        <v>45957</v>
      </c>
      <c r="AM111" s="3">
        <v>45964</v>
      </c>
      <c r="AN111" s="3">
        <v>45965</v>
      </c>
      <c r="AO111" s="3">
        <v>45965</v>
      </c>
      <c r="AP111" s="3">
        <v>45961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230</v>
      </c>
      <c r="BD111" s="56">
        <v>0</v>
      </c>
    </row>
    <row r="112" spans="1:56" ht="27.75" customHeight="1" x14ac:dyDescent="0.45">
      <c r="A112" s="3">
        <v>45916</v>
      </c>
      <c r="B112" s="14" t="s">
        <v>295</v>
      </c>
      <c r="C112" s="9" t="s">
        <v>228</v>
      </c>
      <c r="D112" s="13">
        <v>931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45966</v>
      </c>
      <c r="U112" s="11">
        <v>2500</v>
      </c>
      <c r="V112" s="10">
        <v>2500</v>
      </c>
      <c r="W112" s="10">
        <v>0</v>
      </c>
      <c r="X112" s="10">
        <v>2555</v>
      </c>
      <c r="Y112" s="10">
        <v>0</v>
      </c>
      <c r="Z112" s="9" t="s">
        <v>229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45966</v>
      </c>
      <c r="AK112" s="3">
        <v>0</v>
      </c>
      <c r="AL112" s="3">
        <v>45957</v>
      </c>
      <c r="AM112" s="3">
        <v>45964</v>
      </c>
      <c r="AN112" s="3">
        <v>45965</v>
      </c>
      <c r="AO112" s="3">
        <v>45965</v>
      </c>
      <c r="AP112" s="3">
        <v>45961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230</v>
      </c>
      <c r="BD112" s="56">
        <v>0</v>
      </c>
    </row>
    <row r="113" spans="1:56" ht="27.75" customHeight="1" x14ac:dyDescent="0.45">
      <c r="A113" s="3">
        <v>45916</v>
      </c>
      <c r="B113" s="14" t="s">
        <v>295</v>
      </c>
      <c r="C113" s="9" t="s">
        <v>228</v>
      </c>
      <c r="D113" s="13" t="s">
        <v>285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45966</v>
      </c>
      <c r="U113" s="11">
        <v>5000</v>
      </c>
      <c r="V113" s="10">
        <v>3707</v>
      </c>
      <c r="W113" s="10">
        <v>1293</v>
      </c>
      <c r="X113" s="10">
        <v>2235</v>
      </c>
      <c r="Y113" s="10">
        <v>1357.65</v>
      </c>
      <c r="Z113" s="9" t="s">
        <v>229</v>
      </c>
      <c r="AA113" s="8">
        <v>1463.1200100000001</v>
      </c>
      <c r="AB113" s="8">
        <v>0</v>
      </c>
      <c r="AC113" s="8">
        <v>1463.1200100000001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45966</v>
      </c>
      <c r="AK113" s="3">
        <v>0</v>
      </c>
      <c r="AL113" s="3">
        <v>45957</v>
      </c>
      <c r="AM113" s="3">
        <v>45964</v>
      </c>
      <c r="AN113" s="3">
        <v>45965</v>
      </c>
      <c r="AO113" s="3">
        <v>45965</v>
      </c>
      <c r="AP113" s="3">
        <v>45961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230</v>
      </c>
      <c r="BD113" s="56">
        <v>115.26134301000003</v>
      </c>
    </row>
    <row r="114" spans="1:56" ht="27.75" customHeight="1" x14ac:dyDescent="0.45">
      <c r="A114" s="3">
        <v>45916</v>
      </c>
      <c r="B114" s="14" t="s">
        <v>295</v>
      </c>
      <c r="C114" s="9" t="s">
        <v>228</v>
      </c>
      <c r="D114" s="13">
        <v>21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45968</v>
      </c>
      <c r="U114" s="11">
        <v>2500</v>
      </c>
      <c r="V114" s="10">
        <v>2700</v>
      </c>
      <c r="W114" s="10">
        <v>0</v>
      </c>
      <c r="X114" s="10">
        <v>2687</v>
      </c>
      <c r="Y114" s="10">
        <v>0</v>
      </c>
      <c r="Z114" s="9" t="s">
        <v>229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45968</v>
      </c>
      <c r="AK114" s="3">
        <v>0</v>
      </c>
      <c r="AL114" s="3">
        <v>45959</v>
      </c>
      <c r="AM114" s="3">
        <v>45966</v>
      </c>
      <c r="AN114" s="3">
        <v>45967</v>
      </c>
      <c r="AO114" s="3">
        <v>45967</v>
      </c>
      <c r="AP114" s="3">
        <v>45963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230</v>
      </c>
      <c r="BD114" s="56">
        <v>0</v>
      </c>
    </row>
    <row r="115" spans="1:56" ht="27.75" customHeight="1" x14ac:dyDescent="0.45">
      <c r="A115" s="3">
        <v>45916</v>
      </c>
      <c r="B115" s="14" t="s">
        <v>295</v>
      </c>
      <c r="C115" s="9" t="s">
        <v>228</v>
      </c>
      <c r="D115" s="13">
        <v>935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229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45968</v>
      </c>
      <c r="AK115" s="3">
        <v>0</v>
      </c>
      <c r="AL115" s="3">
        <v>45959</v>
      </c>
      <c r="AM115" s="3">
        <v>45966</v>
      </c>
      <c r="AN115" s="3">
        <v>45967</v>
      </c>
      <c r="AO115" s="3">
        <v>45967</v>
      </c>
      <c r="AP115" s="3">
        <v>45963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230</v>
      </c>
      <c r="BD115" s="56">
        <v>0</v>
      </c>
    </row>
    <row r="116" spans="1:56" ht="27.75" customHeight="1" x14ac:dyDescent="0.45">
      <c r="A116" s="3">
        <v>45916</v>
      </c>
      <c r="B116" s="14" t="s">
        <v>295</v>
      </c>
      <c r="C116" s="9" t="s">
        <v>228</v>
      </c>
      <c r="D116" s="13" t="s">
        <v>288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45968</v>
      </c>
      <c r="U116" s="11">
        <v>10000</v>
      </c>
      <c r="V116" s="10">
        <v>10000</v>
      </c>
      <c r="W116" s="10">
        <v>0</v>
      </c>
      <c r="X116" s="10">
        <v>10200</v>
      </c>
      <c r="Y116" s="10">
        <v>0</v>
      </c>
      <c r="Z116" s="9" t="s">
        <v>229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45968</v>
      </c>
      <c r="AK116" s="3">
        <v>0</v>
      </c>
      <c r="AL116" s="3">
        <v>45959</v>
      </c>
      <c r="AM116" s="3">
        <v>45966</v>
      </c>
      <c r="AN116" s="3">
        <v>45967</v>
      </c>
      <c r="AO116" s="3">
        <v>45967</v>
      </c>
      <c r="AP116" s="3">
        <v>45963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230</v>
      </c>
      <c r="BD116" s="56">
        <v>0</v>
      </c>
    </row>
    <row r="117" spans="1:56" ht="27.75" customHeight="1" x14ac:dyDescent="0.45">
      <c r="A117" s="3">
        <v>45916</v>
      </c>
      <c r="B117" s="14" t="s">
        <v>295</v>
      </c>
      <c r="C117" s="9" t="s">
        <v>228</v>
      </c>
      <c r="D117" s="13" t="s">
        <v>285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229</v>
      </c>
      <c r="AA117" s="8">
        <v>11315.7</v>
      </c>
      <c r="AB117" s="8">
        <v>0</v>
      </c>
      <c r="AC117" s="8">
        <v>11315.7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45968</v>
      </c>
      <c r="AK117" s="3">
        <v>0</v>
      </c>
      <c r="AL117" s="3">
        <v>45959</v>
      </c>
      <c r="AM117" s="3">
        <v>45966</v>
      </c>
      <c r="AN117" s="3">
        <v>45967</v>
      </c>
      <c r="AO117" s="3">
        <v>45967</v>
      </c>
      <c r="AP117" s="3">
        <v>45963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230</v>
      </c>
      <c r="BD117" s="56">
        <v>891.42570000000023</v>
      </c>
    </row>
    <row r="118" spans="1:56" ht="27.75" customHeight="1" x14ac:dyDescent="0.45">
      <c r="A118" s="3">
        <v>45916</v>
      </c>
      <c r="B118" s="14" t="s">
        <v>295</v>
      </c>
      <c r="C118" s="9" t="s">
        <v>228</v>
      </c>
      <c r="D118" s="13" t="s">
        <v>286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45968</v>
      </c>
      <c r="U118" s="11">
        <v>7500</v>
      </c>
      <c r="V118" s="10">
        <v>4040</v>
      </c>
      <c r="W118" s="10">
        <v>3460</v>
      </c>
      <c r="X118" s="10">
        <v>5997</v>
      </c>
      <c r="Y118" s="10">
        <v>1578.15</v>
      </c>
      <c r="Z118" s="9" t="s">
        <v>229</v>
      </c>
      <c r="AA118" s="8">
        <v>1785.7871955000003</v>
      </c>
      <c r="AB118" s="8">
        <v>0</v>
      </c>
      <c r="AC118" s="8">
        <v>1785.7871955000003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45968</v>
      </c>
      <c r="AK118" s="3">
        <v>0</v>
      </c>
      <c r="AL118" s="3">
        <v>45959</v>
      </c>
      <c r="AM118" s="3">
        <v>45966</v>
      </c>
      <c r="AN118" s="3">
        <v>45967</v>
      </c>
      <c r="AO118" s="3">
        <v>45967</v>
      </c>
      <c r="AP118" s="3">
        <v>45963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230</v>
      </c>
      <c r="BD118" s="56">
        <v>140.68034684550003</v>
      </c>
    </row>
    <row r="119" spans="1:56" ht="27.75" customHeight="1" x14ac:dyDescent="0.45">
      <c r="A119" s="3">
        <v>45916</v>
      </c>
      <c r="B119" s="14" t="s">
        <v>295</v>
      </c>
      <c r="C119" s="9" t="s">
        <v>228</v>
      </c>
      <c r="D119" s="13" t="s">
        <v>282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45968</v>
      </c>
      <c r="U119" s="11">
        <v>2500</v>
      </c>
      <c r="V119" s="10">
        <v>2500</v>
      </c>
      <c r="W119" s="10">
        <v>0</v>
      </c>
      <c r="X119" s="10">
        <v>2600</v>
      </c>
      <c r="Y119" s="10">
        <v>0</v>
      </c>
      <c r="Z119" s="9" t="s">
        <v>229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45968</v>
      </c>
      <c r="AK119" s="3">
        <v>0</v>
      </c>
      <c r="AL119" s="3">
        <v>45959</v>
      </c>
      <c r="AM119" s="3">
        <v>45966</v>
      </c>
      <c r="AN119" s="3">
        <v>45967</v>
      </c>
      <c r="AO119" s="3">
        <v>45967</v>
      </c>
      <c r="AP119" s="3">
        <v>45963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230</v>
      </c>
      <c r="BD119" s="56">
        <v>0</v>
      </c>
    </row>
    <row r="120" spans="1:56" ht="27.75" customHeight="1" x14ac:dyDescent="0.45">
      <c r="A120" s="3">
        <v>45916</v>
      </c>
      <c r="B120" s="14" t="s">
        <v>295</v>
      </c>
      <c r="C120" s="9" t="s">
        <v>228</v>
      </c>
      <c r="D120" s="13">
        <v>959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229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230</v>
      </c>
      <c r="BD120" s="56">
        <v>217.3537972222222</v>
      </c>
    </row>
    <row r="121" spans="1:56" ht="27.75" customHeight="1" x14ac:dyDescent="0.45">
      <c r="A121" s="3">
        <v>45916</v>
      </c>
      <c r="B121" s="14" t="s">
        <v>295</v>
      </c>
      <c r="C121" s="9" t="s">
        <v>228</v>
      </c>
      <c r="D121" s="13" t="s">
        <v>288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229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230</v>
      </c>
      <c r="BD121" s="56">
        <v>0</v>
      </c>
    </row>
    <row r="122" spans="1:56" ht="27.75" customHeight="1" x14ac:dyDescent="0.45">
      <c r="A122" s="3">
        <v>45916</v>
      </c>
      <c r="B122" s="14" t="s">
        <v>295</v>
      </c>
      <c r="C122" s="9" t="s">
        <v>228</v>
      </c>
      <c r="D122" s="13">
        <v>932</v>
      </c>
      <c r="E122" s="9">
        <v>20</v>
      </c>
      <c r="F122" s="9">
        <v>38</v>
      </c>
      <c r="G122" s="9" t="s">
        <v>60</v>
      </c>
      <c r="H122" s="9">
        <v>0</v>
      </c>
      <c r="I122" s="9">
        <v>82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2500</v>
      </c>
      <c r="V122" s="10">
        <v>2500</v>
      </c>
      <c r="W122" s="10">
        <v>0</v>
      </c>
      <c r="X122" s="10">
        <v>2550</v>
      </c>
      <c r="Y122" s="10">
        <v>0</v>
      </c>
      <c r="Z122" s="9" t="s">
        <v>229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230</v>
      </c>
      <c r="BD122" s="56">
        <v>0</v>
      </c>
    </row>
    <row r="123" spans="1:56" ht="27.75" customHeight="1" x14ac:dyDescent="0.45">
      <c r="A123" s="3">
        <v>45916</v>
      </c>
      <c r="B123" s="14" t="s">
        <v>295</v>
      </c>
      <c r="C123" s="9" t="s">
        <v>228</v>
      </c>
      <c r="D123" s="13" t="s">
        <v>288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229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230</v>
      </c>
      <c r="BD123" s="56">
        <v>0</v>
      </c>
    </row>
    <row r="124" spans="1:56" ht="27.75" customHeight="1" x14ac:dyDescent="0.45">
      <c r="A124" s="3">
        <v>45916</v>
      </c>
      <c r="B124" s="14" t="s">
        <v>295</v>
      </c>
      <c r="C124" s="9" t="s">
        <v>228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2115</v>
      </c>
      <c r="W124" s="10">
        <v>385</v>
      </c>
      <c r="X124" s="10">
        <v>2550</v>
      </c>
      <c r="Y124" s="10">
        <v>0</v>
      </c>
      <c r="Z124" s="9" t="s">
        <v>229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230</v>
      </c>
      <c r="BD124" s="56">
        <v>0</v>
      </c>
    </row>
    <row r="125" spans="1:56" ht="27.75" customHeight="1" x14ac:dyDescent="0.45">
      <c r="A125" s="3">
        <v>45916</v>
      </c>
      <c r="B125" s="14" t="s">
        <v>295</v>
      </c>
      <c r="C125" s="9" t="s">
        <v>228</v>
      </c>
      <c r="D125" s="13" t="s">
        <v>293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229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230</v>
      </c>
      <c r="BD125" s="56">
        <v>445.71285000000012</v>
      </c>
    </row>
    <row r="126" spans="1:56" ht="27.75" customHeight="1" x14ac:dyDescent="0.45">
      <c r="A126" s="3">
        <v>45916</v>
      </c>
      <c r="B126" s="14" t="s">
        <v>295</v>
      </c>
      <c r="C126" s="9" t="s">
        <v>228</v>
      </c>
      <c r="D126" s="13" t="s">
        <v>290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229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230</v>
      </c>
      <c r="BD126" s="56">
        <v>423.7023388888889</v>
      </c>
    </row>
    <row r="127" spans="1:56" ht="27.75" customHeight="1" x14ac:dyDescent="0.45">
      <c r="A127" s="3">
        <v>45916</v>
      </c>
      <c r="B127" s="14" t="s">
        <v>295</v>
      </c>
      <c r="C127" s="9" t="s">
        <v>228</v>
      </c>
      <c r="D127" s="13" t="s">
        <v>288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45971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229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45971</v>
      </c>
      <c r="AK127" s="3">
        <v>0</v>
      </c>
      <c r="AL127" s="3">
        <v>45962</v>
      </c>
      <c r="AM127" s="3">
        <v>45969</v>
      </c>
      <c r="AN127" s="3">
        <v>45970</v>
      </c>
      <c r="AO127" s="3">
        <v>45970</v>
      </c>
      <c r="AP127" s="3">
        <v>45966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230</v>
      </c>
      <c r="BD127" s="56">
        <v>0</v>
      </c>
    </row>
    <row r="128" spans="1:56" ht="27.75" customHeight="1" x14ac:dyDescent="0.45">
      <c r="A128" s="3">
        <v>45916</v>
      </c>
      <c r="B128" s="14" t="s">
        <v>295</v>
      </c>
      <c r="C128" s="9" t="s">
        <v>228</v>
      </c>
      <c r="D128" s="13" t="s">
        <v>285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229</v>
      </c>
      <c r="AA128" s="8">
        <v>11315.7</v>
      </c>
      <c r="AB128" s="8">
        <v>0</v>
      </c>
      <c r="AC128" s="8">
        <v>11315.7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45971</v>
      </c>
      <c r="AK128" s="3">
        <v>0</v>
      </c>
      <c r="AL128" s="3">
        <v>45962</v>
      </c>
      <c r="AM128" s="3">
        <v>45969</v>
      </c>
      <c r="AN128" s="3">
        <v>45970</v>
      </c>
      <c r="AO128" s="3">
        <v>45970</v>
      </c>
      <c r="AP128" s="3">
        <v>45966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230</v>
      </c>
      <c r="BD128" s="56">
        <v>891.42570000000023</v>
      </c>
    </row>
    <row r="129" spans="1:56" ht="27.75" customHeight="1" x14ac:dyDescent="0.45">
      <c r="A129" s="3">
        <v>45916</v>
      </c>
      <c r="B129" s="14" t="s">
        <v>295</v>
      </c>
      <c r="C129" s="9" t="s">
        <v>228</v>
      </c>
      <c r="D129" s="13" t="s">
        <v>286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229</v>
      </c>
      <c r="AA129" s="8">
        <v>5657.85</v>
      </c>
      <c r="AB129" s="8">
        <v>0</v>
      </c>
      <c r="AC129" s="8">
        <v>5657.85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230</v>
      </c>
      <c r="BD129" s="56">
        <v>445.71285000000012</v>
      </c>
    </row>
    <row r="130" spans="1:56" ht="27.75" customHeight="1" x14ac:dyDescent="0.45">
      <c r="A130" s="3">
        <v>45916</v>
      </c>
      <c r="B130" s="14" t="s">
        <v>295</v>
      </c>
      <c r="C130" s="9" t="s">
        <v>228</v>
      </c>
      <c r="D130" s="13" t="s">
        <v>287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229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230</v>
      </c>
      <c r="BD130" s="56">
        <v>0</v>
      </c>
    </row>
    <row r="131" spans="1:56" ht="27.75" customHeight="1" x14ac:dyDescent="0.45">
      <c r="A131" s="3">
        <v>45916</v>
      </c>
      <c r="B131" s="14" t="s">
        <v>295</v>
      </c>
      <c r="C131" s="9" t="s">
        <v>228</v>
      </c>
      <c r="D131" s="13">
        <v>21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5000</v>
      </c>
      <c r="V131" s="10">
        <v>5100</v>
      </c>
      <c r="W131" s="10">
        <v>0</v>
      </c>
      <c r="X131" s="10">
        <v>5373</v>
      </c>
      <c r="Y131" s="10">
        <v>0</v>
      </c>
      <c r="Z131" s="9" t="s">
        <v>229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230</v>
      </c>
      <c r="BD131" s="56">
        <v>0</v>
      </c>
    </row>
    <row r="132" spans="1:56" ht="27.75" customHeight="1" x14ac:dyDescent="0.45">
      <c r="A132" s="3">
        <v>45916</v>
      </c>
      <c r="B132" s="14" t="s">
        <v>295</v>
      </c>
      <c r="C132" s="9" t="s">
        <v>228</v>
      </c>
      <c r="D132" s="13">
        <v>931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45972</v>
      </c>
      <c r="U132" s="11">
        <v>2500</v>
      </c>
      <c r="V132" s="10">
        <v>2500</v>
      </c>
      <c r="W132" s="10">
        <v>0</v>
      </c>
      <c r="X132" s="10">
        <v>2555</v>
      </c>
      <c r="Y132" s="10">
        <v>0</v>
      </c>
      <c r="Z132" s="9" t="s">
        <v>229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45972</v>
      </c>
      <c r="AK132" s="3">
        <v>0</v>
      </c>
      <c r="AL132" s="3">
        <v>45963</v>
      </c>
      <c r="AM132" s="3">
        <v>45970</v>
      </c>
      <c r="AN132" s="3">
        <v>45971</v>
      </c>
      <c r="AO132" s="3">
        <v>45971</v>
      </c>
      <c r="AP132" s="3">
        <v>45967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230</v>
      </c>
      <c r="BD132" s="56">
        <v>0</v>
      </c>
    </row>
    <row r="133" spans="1:56" ht="27.75" customHeight="1" x14ac:dyDescent="0.45">
      <c r="A133" s="3">
        <v>45916</v>
      </c>
      <c r="B133" s="14" t="s">
        <v>295</v>
      </c>
      <c r="C133" s="9" t="s">
        <v>228</v>
      </c>
      <c r="D133" s="13">
        <v>935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229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45972</v>
      </c>
      <c r="AK133" s="3">
        <v>0</v>
      </c>
      <c r="AL133" s="3">
        <v>45963</v>
      </c>
      <c r="AM133" s="3">
        <v>45970</v>
      </c>
      <c r="AN133" s="3">
        <v>45971</v>
      </c>
      <c r="AO133" s="3">
        <v>45971</v>
      </c>
      <c r="AP133" s="3">
        <v>45967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230</v>
      </c>
      <c r="BD133" s="56">
        <v>423.7023388888889</v>
      </c>
    </row>
    <row r="134" spans="1:56" ht="27.75" customHeight="1" x14ac:dyDescent="0.45">
      <c r="A134" s="3">
        <v>45916</v>
      </c>
      <c r="B134" s="14" t="s">
        <v>295</v>
      </c>
      <c r="C134" s="9" t="s">
        <v>228</v>
      </c>
      <c r="D134" s="13" t="s">
        <v>288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45972</v>
      </c>
      <c r="U134" s="11">
        <v>5000</v>
      </c>
      <c r="V134" s="10">
        <v>5000</v>
      </c>
      <c r="W134" s="10">
        <v>0</v>
      </c>
      <c r="X134" s="10">
        <v>5050</v>
      </c>
      <c r="Y134" s="10">
        <v>0</v>
      </c>
      <c r="Z134" s="9" t="s">
        <v>229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45972</v>
      </c>
      <c r="AK134" s="3">
        <v>0</v>
      </c>
      <c r="AL134" s="3">
        <v>45963</v>
      </c>
      <c r="AM134" s="3">
        <v>45970</v>
      </c>
      <c r="AN134" s="3">
        <v>45971</v>
      </c>
      <c r="AO134" s="3">
        <v>45971</v>
      </c>
      <c r="AP134" s="3">
        <v>45967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0</v>
      </c>
    </row>
    <row r="135" spans="1:56" ht="27.75" customHeight="1" x14ac:dyDescent="0.45">
      <c r="A135" s="3">
        <v>45916</v>
      </c>
      <c r="B135" s="14" t="s">
        <v>295</v>
      </c>
      <c r="C135" s="9" t="s">
        <v>228</v>
      </c>
      <c r="D135" s="13" t="s">
        <v>379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45972</v>
      </c>
      <c r="U135" s="11">
        <v>3500</v>
      </c>
      <c r="V135" s="10">
        <v>0</v>
      </c>
      <c r="W135" s="10">
        <v>3500</v>
      </c>
      <c r="X135" s="10">
        <v>0</v>
      </c>
      <c r="Y135" s="10">
        <v>3675</v>
      </c>
      <c r="Z135" s="9" t="s">
        <v>229</v>
      </c>
      <c r="AA135" s="8">
        <v>3862.7049999999999</v>
      </c>
      <c r="AB135" s="8">
        <v>0</v>
      </c>
      <c r="AC135" s="8">
        <v>3862.7049999999999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45972</v>
      </c>
      <c r="AK135" s="3">
        <v>0</v>
      </c>
      <c r="AL135" s="3">
        <v>45963</v>
      </c>
      <c r="AM135" s="3">
        <v>45970</v>
      </c>
      <c r="AN135" s="3">
        <v>45971</v>
      </c>
      <c r="AO135" s="3">
        <v>45971</v>
      </c>
      <c r="AP135" s="3">
        <v>45967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304.29531611111116</v>
      </c>
    </row>
    <row r="136" spans="1:56" ht="27.75" customHeight="1" x14ac:dyDescent="0.45">
      <c r="A136" s="3">
        <v>45916</v>
      </c>
      <c r="B136" s="14" t="s">
        <v>295</v>
      </c>
      <c r="C136" s="9" t="s">
        <v>228</v>
      </c>
      <c r="D136" s="13" t="s">
        <v>311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45974</v>
      </c>
      <c r="U136" s="11">
        <v>2500</v>
      </c>
      <c r="V136" s="10">
        <v>2500</v>
      </c>
      <c r="W136" s="10">
        <v>0</v>
      </c>
      <c r="X136" s="10">
        <v>2600</v>
      </c>
      <c r="Y136" s="10">
        <v>0</v>
      </c>
      <c r="Z136" s="9" t="s">
        <v>229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45974</v>
      </c>
      <c r="AK136" s="3">
        <v>0</v>
      </c>
      <c r="AL136" s="3">
        <v>45965</v>
      </c>
      <c r="AM136" s="3">
        <v>45972</v>
      </c>
      <c r="AN136" s="3">
        <v>45973</v>
      </c>
      <c r="AO136" s="3">
        <v>45973</v>
      </c>
      <c r="AP136" s="3">
        <v>45969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customHeight="1" x14ac:dyDescent="0.45">
      <c r="A137" s="3">
        <v>45916</v>
      </c>
      <c r="B137" s="14" t="s">
        <v>295</v>
      </c>
      <c r="C137" s="9" t="s">
        <v>228</v>
      </c>
      <c r="D137" s="13" t="s">
        <v>311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45974</v>
      </c>
      <c r="U137" s="11">
        <v>2500</v>
      </c>
      <c r="V137" s="10">
        <v>2500</v>
      </c>
      <c r="W137" s="10">
        <v>0</v>
      </c>
      <c r="X137" s="10">
        <v>2600</v>
      </c>
      <c r="Y137" s="10">
        <v>0</v>
      </c>
      <c r="Z137" s="9" t="s">
        <v>229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45974</v>
      </c>
      <c r="AK137" s="3">
        <v>0</v>
      </c>
      <c r="AL137" s="3">
        <v>45965</v>
      </c>
      <c r="AM137" s="3">
        <v>45972</v>
      </c>
      <c r="AN137" s="3">
        <v>45973</v>
      </c>
      <c r="AO137" s="3">
        <v>45973</v>
      </c>
      <c r="AP137" s="3">
        <v>45969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45">
      <c r="A138" s="3">
        <v>45916</v>
      </c>
      <c r="B138" s="14" t="s">
        <v>295</v>
      </c>
      <c r="C138" s="9" t="s">
        <v>228</v>
      </c>
      <c r="D138" s="13" t="s">
        <v>381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45974</v>
      </c>
      <c r="U138" s="11">
        <v>2500</v>
      </c>
      <c r="V138" s="10">
        <v>0</v>
      </c>
      <c r="W138" s="10">
        <v>2500</v>
      </c>
      <c r="X138" s="10">
        <v>2550</v>
      </c>
      <c r="Y138" s="10">
        <v>0</v>
      </c>
      <c r="Z138" s="9" t="s">
        <v>229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45974</v>
      </c>
      <c r="AK138" s="3">
        <v>0</v>
      </c>
      <c r="AL138" s="3">
        <v>45965</v>
      </c>
      <c r="AM138" s="3">
        <v>45972</v>
      </c>
      <c r="AN138" s="3">
        <v>45973</v>
      </c>
      <c r="AO138" s="3">
        <v>45973</v>
      </c>
      <c r="AP138" s="3">
        <v>45969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45">
      <c r="A139" s="3">
        <v>45916</v>
      </c>
      <c r="B139" s="14" t="s">
        <v>295</v>
      </c>
      <c r="C139" s="9" t="s">
        <v>228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229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45974</v>
      </c>
      <c r="AK139" s="3">
        <v>0</v>
      </c>
      <c r="AL139" s="3">
        <v>45965</v>
      </c>
      <c r="AM139" s="3">
        <v>45972</v>
      </c>
      <c r="AN139" s="3">
        <v>45973</v>
      </c>
      <c r="AO139" s="3">
        <v>45973</v>
      </c>
      <c r="AP139" s="3">
        <v>45969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847.40467777777781</v>
      </c>
    </row>
    <row r="140" spans="1:56" ht="27.75" customHeight="1" x14ac:dyDescent="0.45">
      <c r="A140" s="3">
        <v>45916</v>
      </c>
      <c r="B140" s="14" t="s">
        <v>295</v>
      </c>
      <c r="C140" s="9" t="s">
        <v>228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229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45974</v>
      </c>
      <c r="AK140" s="3">
        <v>0</v>
      </c>
      <c r="AL140" s="3">
        <v>45965</v>
      </c>
      <c r="AM140" s="3">
        <v>45972</v>
      </c>
      <c r="AN140" s="3">
        <v>45973</v>
      </c>
      <c r="AO140" s="3">
        <v>45973</v>
      </c>
      <c r="AP140" s="3">
        <v>45969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222.85642500000006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 t="s">
        <v>283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45974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229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45974</v>
      </c>
      <c r="AK141" s="3">
        <v>0</v>
      </c>
      <c r="AL141" s="3">
        <v>45965</v>
      </c>
      <c r="AM141" s="3">
        <v>45972</v>
      </c>
      <c r="AN141" s="3">
        <v>45973</v>
      </c>
      <c r="AO141" s="3">
        <v>45973</v>
      </c>
      <c r="AP141" s="3">
        <v>45969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222.85642500000006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 t="s">
        <v>290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229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 t="s">
        <v>288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5000</v>
      </c>
      <c r="W143" s="10">
        <v>0</v>
      </c>
      <c r="X143" s="10">
        <v>6400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 t="s">
        <v>289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285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229</v>
      </c>
      <c r="AA145" s="8">
        <v>5657.85</v>
      </c>
      <c r="AB145" s="8">
        <v>0</v>
      </c>
      <c r="AC145" s="8">
        <v>5657.85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445.71285000000012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7500</v>
      </c>
      <c r="V146" s="10">
        <v>0</v>
      </c>
      <c r="W146" s="10">
        <v>7500</v>
      </c>
      <c r="X146" s="10">
        <v>0</v>
      </c>
      <c r="Y146" s="10">
        <v>7875</v>
      </c>
      <c r="Z146" s="9" t="s">
        <v>229</v>
      </c>
      <c r="AA146" s="8">
        <v>8486.7750000000015</v>
      </c>
      <c r="AB146" s="8">
        <v>0</v>
      </c>
      <c r="AC146" s="8">
        <v>8486.7750000000015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668.56927500000018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293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229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288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45978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423.7023388888889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229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 t="s">
        <v>285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229</v>
      </c>
      <c r="AA150" s="8">
        <v>11315.7</v>
      </c>
      <c r="AB150" s="8">
        <v>0</v>
      </c>
      <c r="AC150" s="8">
        <v>11315.7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891.42570000000023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 t="s">
        <v>286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45978</v>
      </c>
      <c r="AK151" s="3">
        <v>0</v>
      </c>
      <c r="AL151" s="3">
        <v>45969</v>
      </c>
      <c r="AM151" s="3">
        <v>45976</v>
      </c>
      <c r="AN151" s="3">
        <v>45977</v>
      </c>
      <c r="AO151" s="3">
        <v>45977</v>
      </c>
      <c r="AP151" s="3">
        <v>45973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 t="s">
        <v>282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45978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45978</v>
      </c>
      <c r="AK152" s="3">
        <v>0</v>
      </c>
      <c r="AL152" s="3">
        <v>45969</v>
      </c>
      <c r="AM152" s="3">
        <v>45976</v>
      </c>
      <c r="AN152" s="3">
        <v>45977</v>
      </c>
      <c r="AO152" s="3">
        <v>45977</v>
      </c>
      <c r="AP152" s="3">
        <v>45973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291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229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45979</v>
      </c>
      <c r="U154" s="11">
        <v>2500</v>
      </c>
      <c r="V154" s="10">
        <v>2270</v>
      </c>
      <c r="W154" s="10">
        <v>230</v>
      </c>
      <c r="X154" s="10">
        <v>2555</v>
      </c>
      <c r="Y154" s="10">
        <v>0</v>
      </c>
      <c r="Z154" s="9" t="s">
        <v>229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45979</v>
      </c>
      <c r="AK155" s="3">
        <v>0</v>
      </c>
      <c r="AL155" s="3">
        <v>45970</v>
      </c>
      <c r="AM155" s="3">
        <v>45977</v>
      </c>
      <c r="AN155" s="3">
        <v>45978</v>
      </c>
      <c r="AO155" s="3">
        <v>45978</v>
      </c>
      <c r="AP155" s="3">
        <v>45974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290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283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222.85642500000006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 t="s">
        <v>311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2500</v>
      </c>
      <c r="V158" s="10">
        <v>2500</v>
      </c>
      <c r="W158" s="10">
        <v>0</v>
      </c>
      <c r="X158" s="10">
        <v>2600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45980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229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847.40467777777781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 t="s">
        <v>292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434.7075944444444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 t="s">
        <v>285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381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45981</v>
      </c>
      <c r="U162" s="11">
        <v>2500</v>
      </c>
      <c r="V162" s="10">
        <v>0</v>
      </c>
      <c r="W162" s="10">
        <v>2500</v>
      </c>
      <c r="X162" s="10">
        <v>2550</v>
      </c>
      <c r="Y162" s="10">
        <v>0</v>
      </c>
      <c r="Z162" s="9" t="s">
        <v>229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45981</v>
      </c>
      <c r="AK162" s="3">
        <v>0</v>
      </c>
      <c r="AL162" s="3">
        <v>45972</v>
      </c>
      <c r="AM162" s="3">
        <v>45979</v>
      </c>
      <c r="AN162" s="3">
        <v>45980</v>
      </c>
      <c r="AO162" s="3">
        <v>45980</v>
      </c>
      <c r="AP162" s="3">
        <v>45976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0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229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847.40467777777781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229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668.56927500000018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45982</v>
      </c>
      <c r="U166" s="11">
        <v>2500</v>
      </c>
      <c r="V166" s="10">
        <v>1907</v>
      </c>
      <c r="W166" s="10">
        <v>593</v>
      </c>
      <c r="X166" s="10">
        <v>2686</v>
      </c>
      <c r="Y166" s="10">
        <v>0</v>
      </c>
      <c r="Z166" s="9" t="s">
        <v>229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45982</v>
      </c>
      <c r="AK166" s="3">
        <v>0</v>
      </c>
      <c r="AL166" s="3">
        <v>45973</v>
      </c>
      <c r="AM166" s="3">
        <v>45980</v>
      </c>
      <c r="AN166" s="3">
        <v>45981</v>
      </c>
      <c r="AO166" s="3">
        <v>45981</v>
      </c>
      <c r="AP166" s="3">
        <v>45977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0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290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45982</v>
      </c>
      <c r="AK167" s="3">
        <v>0</v>
      </c>
      <c r="AL167" s="3">
        <v>45973</v>
      </c>
      <c r="AM167" s="3">
        <v>45980</v>
      </c>
      <c r="AN167" s="3">
        <v>45981</v>
      </c>
      <c r="AO167" s="3">
        <v>45981</v>
      </c>
      <c r="AP167" s="3">
        <v>45977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 t="s">
        <v>288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45982</v>
      </c>
      <c r="AK168" s="3">
        <v>0</v>
      </c>
      <c r="AL168" s="3">
        <v>45973</v>
      </c>
      <c r="AM168" s="3">
        <v>45980</v>
      </c>
      <c r="AN168" s="3">
        <v>45981</v>
      </c>
      <c r="AO168" s="3">
        <v>45981</v>
      </c>
      <c r="AP168" s="3">
        <v>45977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 t="s">
        <v>285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45982</v>
      </c>
      <c r="AK169" s="3">
        <v>0</v>
      </c>
      <c r="AL169" s="3">
        <v>45973</v>
      </c>
      <c r="AM169" s="3">
        <v>45980</v>
      </c>
      <c r="AN169" s="3">
        <v>45981</v>
      </c>
      <c r="AO169" s="3">
        <v>45981</v>
      </c>
      <c r="AP169" s="3">
        <v>45977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 t="s">
        <v>293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4000</v>
      </c>
      <c r="V170" s="10">
        <v>0</v>
      </c>
      <c r="W170" s="10">
        <v>4000</v>
      </c>
      <c r="X170" s="10">
        <v>0</v>
      </c>
      <c r="Y170" s="10">
        <v>4200</v>
      </c>
      <c r="Z170" s="9" t="s">
        <v>229</v>
      </c>
      <c r="AA170" s="8">
        <v>4526.2800000000007</v>
      </c>
      <c r="AB170" s="8">
        <v>0</v>
      </c>
      <c r="AC170" s="8">
        <v>4526.2800000000007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356.57028000000008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288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45985</v>
      </c>
      <c r="AK171" s="3">
        <v>0</v>
      </c>
      <c r="AL171" s="3">
        <v>45976</v>
      </c>
      <c r="AM171" s="3">
        <v>45983</v>
      </c>
      <c r="AN171" s="3">
        <v>45984</v>
      </c>
      <c r="AO171" s="3">
        <v>45984</v>
      </c>
      <c r="AP171" s="3">
        <v>45980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45985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229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45985</v>
      </c>
      <c r="AK172" s="3">
        <v>0</v>
      </c>
      <c r="AL172" s="3">
        <v>45976</v>
      </c>
      <c r="AM172" s="3">
        <v>45983</v>
      </c>
      <c r="AN172" s="3">
        <v>45984</v>
      </c>
      <c r="AO172" s="3">
        <v>45984</v>
      </c>
      <c r="AP172" s="3">
        <v>45980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285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45985</v>
      </c>
      <c r="AK173" s="3">
        <v>0</v>
      </c>
      <c r="AL173" s="3">
        <v>45976</v>
      </c>
      <c r="AM173" s="3">
        <v>45983</v>
      </c>
      <c r="AN173" s="3">
        <v>45984</v>
      </c>
      <c r="AO173" s="3">
        <v>45984</v>
      </c>
      <c r="AP173" s="3">
        <v>45980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>
        <v>931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45986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45986</v>
      </c>
      <c r="AK176" s="3">
        <v>0</v>
      </c>
      <c r="AL176" s="3">
        <v>45977</v>
      </c>
      <c r="AM176" s="3">
        <v>45984</v>
      </c>
      <c r="AN176" s="3">
        <v>45985</v>
      </c>
      <c r="AO176" s="3">
        <v>45985</v>
      </c>
      <c r="AP176" s="3">
        <v>45981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 t="s">
        <v>381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5000</v>
      </c>
      <c r="V177" s="10">
        <v>0</v>
      </c>
      <c r="W177" s="10">
        <v>5000</v>
      </c>
      <c r="X177" s="10">
        <v>5100</v>
      </c>
      <c r="Y177" s="10">
        <v>0</v>
      </c>
      <c r="Z177" s="9" t="s">
        <v>229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317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 t="s">
        <v>311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5000</v>
      </c>
      <c r="V178" s="10">
        <v>4400</v>
      </c>
      <c r="W178" s="10">
        <v>600</v>
      </c>
      <c r="X178" s="10">
        <v>5100</v>
      </c>
      <c r="Y178" s="10">
        <v>0</v>
      </c>
      <c r="Z178" s="9" t="s">
        <v>229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0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290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45987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229</v>
      </c>
      <c r="AA180" s="8">
        <v>8067.6750000000011</v>
      </c>
      <c r="AB180" s="8">
        <v>0</v>
      </c>
      <c r="AC180" s="8">
        <v>8067.6750000000011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635.55350833333341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 t="s">
        <v>288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229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847.40467777777781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285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229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891.42570000000023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 t="s">
        <v>283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229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229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 t="s">
        <v>288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 t="s">
        <v>289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285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286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 t="s">
        <v>282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2500</v>
      </c>
      <c r="V191" s="10">
        <v>2500</v>
      </c>
      <c r="W191" s="10">
        <v>0</v>
      </c>
      <c r="X191" s="10">
        <v>2535</v>
      </c>
      <c r="Y191" s="10">
        <v>0</v>
      </c>
      <c r="Z191" s="9" t="s">
        <v>229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0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 t="s">
        <v>291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229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222.85642500000006</v>
      </c>
    </row>
    <row r="193" spans="1:56" ht="27.75" customHeight="1" x14ac:dyDescent="0.45">
      <c r="A193" s="3">
        <v>45951</v>
      </c>
      <c r="B193" s="14" t="s">
        <v>433</v>
      </c>
      <c r="C193" s="9" t="s">
        <v>135</v>
      </c>
      <c r="D193" s="13" t="s">
        <v>227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45964</v>
      </c>
      <c r="U193" s="11">
        <v>56080</v>
      </c>
      <c r="V193" s="10">
        <v>33000</v>
      </c>
      <c r="W193" s="10">
        <v>23080</v>
      </c>
      <c r="X193" s="10">
        <v>97591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45964</v>
      </c>
      <c r="AK193" s="3">
        <v>0</v>
      </c>
      <c r="AL193" s="3">
        <v>45955</v>
      </c>
      <c r="AM193" s="3">
        <v>45962</v>
      </c>
      <c r="AN193" s="3">
        <v>45963</v>
      </c>
      <c r="AO193" s="3">
        <v>45963</v>
      </c>
      <c r="AP193" s="3">
        <v>45959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401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7.75" customHeight="1" x14ac:dyDescent="0.45">
      <c r="A194" s="3">
        <v>45961</v>
      </c>
      <c r="B194" s="14" t="s">
        <v>503</v>
      </c>
      <c r="C194" s="9" t="s">
        <v>497</v>
      </c>
      <c r="D194" s="13" t="s">
        <v>59</v>
      </c>
      <c r="E194" s="9">
        <v>21</v>
      </c>
      <c r="F194" s="9">
        <v>38</v>
      </c>
      <c r="G194" s="9" t="s">
        <v>60</v>
      </c>
      <c r="H194" s="9">
        <v>0</v>
      </c>
      <c r="I194" s="9">
        <v>69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41</v>
      </c>
      <c r="O194" s="9">
        <v>40</v>
      </c>
      <c r="P194" s="10">
        <v>333.79752595199994</v>
      </c>
      <c r="Q194" s="10">
        <v>0</v>
      </c>
      <c r="R194" s="10">
        <v>333.79752595199994</v>
      </c>
      <c r="S194" s="9" t="s">
        <v>71</v>
      </c>
      <c r="T194" s="12">
        <v>45964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126</v>
      </c>
      <c r="AA194" s="8">
        <v>16554.45</v>
      </c>
      <c r="AB194" s="8">
        <v>0</v>
      </c>
      <c r="AC194" s="8">
        <v>16554.45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242</v>
      </c>
      <c r="AI194" s="1">
        <v>2</v>
      </c>
      <c r="AJ194" s="3">
        <v>45964</v>
      </c>
      <c r="AK194" s="3">
        <v>0</v>
      </c>
      <c r="AL194" s="3">
        <v>0</v>
      </c>
      <c r="AM194" s="3">
        <v>0</v>
      </c>
      <c r="AN194" s="3">
        <v>0</v>
      </c>
      <c r="AO194" s="3">
        <v>45962</v>
      </c>
      <c r="AP194" s="3">
        <v>45959</v>
      </c>
      <c r="AQ194" s="3">
        <v>45963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1129.8412125</v>
      </c>
    </row>
    <row r="195" spans="1:56" ht="27.75" customHeight="1" x14ac:dyDescent="0.45">
      <c r="A195" s="3">
        <v>45958</v>
      </c>
      <c r="B195" s="14" t="s">
        <v>487</v>
      </c>
      <c r="C195" s="9" t="s">
        <v>79</v>
      </c>
      <c r="D195" s="13" t="s">
        <v>59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45962</v>
      </c>
      <c r="U195" s="11">
        <v>6000</v>
      </c>
      <c r="V195" s="10">
        <v>6000</v>
      </c>
      <c r="W195" s="10">
        <v>0</v>
      </c>
      <c r="X195" s="10">
        <v>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45962</v>
      </c>
      <c r="AK195" s="3">
        <v>45958</v>
      </c>
      <c r="AL195" s="3">
        <v>0</v>
      </c>
      <c r="AM195" s="3">
        <v>0</v>
      </c>
      <c r="AN195" s="3">
        <v>0</v>
      </c>
      <c r="AO195" s="3">
        <v>45959</v>
      </c>
      <c r="AP195" s="3">
        <v>45957</v>
      </c>
      <c r="AQ195" s="3">
        <v>45960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139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45958</v>
      </c>
      <c r="B196" s="14" t="s">
        <v>473</v>
      </c>
      <c r="C196" s="9" t="s">
        <v>104</v>
      </c>
      <c r="D196" s="13" t="s">
        <v>474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88</v>
      </c>
      <c r="M196" s="10">
        <v>22</v>
      </c>
      <c r="N196" s="9">
        <v>40</v>
      </c>
      <c r="O196" s="9">
        <v>60</v>
      </c>
      <c r="P196" s="10">
        <v>97.696836863999991</v>
      </c>
      <c r="Q196" s="10">
        <v>0</v>
      </c>
      <c r="R196" s="10">
        <v>97.696836863999991</v>
      </c>
      <c r="S196" s="9" t="s">
        <v>67</v>
      </c>
      <c r="T196" s="12">
        <v>45966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116</v>
      </c>
      <c r="AH196" s="1" t="s">
        <v>68</v>
      </c>
      <c r="AI196" s="1">
        <v>4</v>
      </c>
      <c r="AJ196" s="3">
        <v>45966</v>
      </c>
      <c r="AK196" s="3">
        <v>45962</v>
      </c>
      <c r="AL196" s="3">
        <v>45956</v>
      </c>
      <c r="AM196" s="3">
        <v>45963</v>
      </c>
      <c r="AN196" s="3">
        <v>45964</v>
      </c>
      <c r="AO196" s="3">
        <v>45964</v>
      </c>
      <c r="AP196" s="3">
        <v>45961</v>
      </c>
      <c r="AQ196" s="3">
        <v>45965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461</v>
      </c>
      <c r="C197" s="9" t="s">
        <v>318</v>
      </c>
      <c r="D197" s="13" t="s">
        <v>453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45966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45966</v>
      </c>
      <c r="AK197" s="3">
        <v>45962</v>
      </c>
      <c r="AL197" s="3">
        <v>45956</v>
      </c>
      <c r="AM197" s="3">
        <v>45963</v>
      </c>
      <c r="AN197" s="3">
        <v>45964</v>
      </c>
      <c r="AO197" s="3">
        <v>45964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463</v>
      </c>
      <c r="C198" s="9" t="s">
        <v>226</v>
      </c>
      <c r="D198" s="13" t="s">
        <v>448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45966</v>
      </c>
      <c r="U198" s="11">
        <v>30000</v>
      </c>
      <c r="V198" s="10">
        <v>15000</v>
      </c>
      <c r="W198" s="10">
        <v>15000</v>
      </c>
      <c r="X198" s="10">
        <v>30500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45966</v>
      </c>
      <c r="AK198" s="3">
        <v>45962</v>
      </c>
      <c r="AL198" s="3">
        <v>45956</v>
      </c>
      <c r="AM198" s="3">
        <v>45963</v>
      </c>
      <c r="AN198" s="3">
        <v>45964</v>
      </c>
      <c r="AO198" s="3">
        <v>45964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462</v>
      </c>
      <c r="C199" s="9" t="s">
        <v>226</v>
      </c>
      <c r="D199" s="13" t="s">
        <v>436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45967</v>
      </c>
      <c r="U199" s="11">
        <v>10000</v>
      </c>
      <c r="V199" s="10">
        <v>0</v>
      </c>
      <c r="W199" s="10">
        <v>10000</v>
      </c>
      <c r="X199" s="10">
        <v>7215</v>
      </c>
      <c r="Y199" s="10">
        <v>2924.25</v>
      </c>
      <c r="Z199" s="9" t="s">
        <v>117</v>
      </c>
      <c r="AA199" s="8">
        <v>3145.5864825000003</v>
      </c>
      <c r="AB199" s="8">
        <v>3145.5864825000003</v>
      </c>
      <c r="AC199" s="8">
        <v>0</v>
      </c>
      <c r="AD199" s="8">
        <v>3145.5864825000003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45967</v>
      </c>
      <c r="AK199" s="3">
        <v>45963</v>
      </c>
      <c r="AL199" s="3">
        <v>45957</v>
      </c>
      <c r="AM199" s="3">
        <v>45964</v>
      </c>
      <c r="AN199" s="3">
        <v>45965</v>
      </c>
      <c r="AO199" s="3">
        <v>45965</v>
      </c>
      <c r="AP199" s="3">
        <v>45962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45953</v>
      </c>
      <c r="B200" s="14" t="s">
        <v>462</v>
      </c>
      <c r="C200" s="9" t="s">
        <v>226</v>
      </c>
      <c r="D200" s="13" t="s">
        <v>437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45967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45967</v>
      </c>
      <c r="AK200" s="3">
        <v>45963</v>
      </c>
      <c r="AL200" s="3">
        <v>45957</v>
      </c>
      <c r="AM200" s="3">
        <v>45964</v>
      </c>
      <c r="AN200" s="3">
        <v>45965</v>
      </c>
      <c r="AO200" s="3">
        <v>45965</v>
      </c>
      <c r="AP200" s="3">
        <v>45962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463</v>
      </c>
      <c r="C201" s="9" t="s">
        <v>226</v>
      </c>
      <c r="D201" s="13" t="s">
        <v>447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117</v>
      </c>
      <c r="AA201" s="8">
        <v>32270.700000000004</v>
      </c>
      <c r="AB201" s="8">
        <v>32270.700000000004</v>
      </c>
      <c r="AC201" s="8">
        <v>0</v>
      </c>
      <c r="AD201" s="8">
        <v>32270.700000000004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464</v>
      </c>
      <c r="C202" s="9" t="s">
        <v>226</v>
      </c>
      <c r="D202" s="13" t="s">
        <v>449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45976</v>
      </c>
      <c r="AK202" s="3">
        <v>45972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464</v>
      </c>
      <c r="C203" s="9" t="s">
        <v>226</v>
      </c>
      <c r="D203" s="13" t="s">
        <v>450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463</v>
      </c>
      <c r="C204" s="9" t="s">
        <v>226</v>
      </c>
      <c r="D204" s="13" t="s">
        <v>446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45953</v>
      </c>
      <c r="B205" s="14" t="s">
        <v>465</v>
      </c>
      <c r="C205" s="9" t="s">
        <v>226</v>
      </c>
      <c r="D205" s="13" t="s">
        <v>451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45980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10756.900000000001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45980</v>
      </c>
      <c r="AK205" s="3">
        <v>45976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45953</v>
      </c>
      <c r="B206" s="14" t="s">
        <v>465</v>
      </c>
      <c r="C206" s="9" t="s">
        <v>226</v>
      </c>
      <c r="D206" s="13" t="s">
        <v>452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45980</v>
      </c>
      <c r="U206" s="11">
        <v>10000</v>
      </c>
      <c r="V206" s="10">
        <v>0</v>
      </c>
      <c r="W206" s="10">
        <v>10000</v>
      </c>
      <c r="X206" s="10">
        <v>10065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45980</v>
      </c>
      <c r="AK206" s="3">
        <v>45976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45958</v>
      </c>
      <c r="B207" s="14" t="s">
        <v>488</v>
      </c>
      <c r="C207" s="9" t="s">
        <v>79</v>
      </c>
      <c r="D207" s="13" t="s">
        <v>489</v>
      </c>
      <c r="E207" s="9">
        <v>21</v>
      </c>
      <c r="F207" s="9">
        <v>38</v>
      </c>
      <c r="G207" s="9" t="s">
        <v>60</v>
      </c>
      <c r="H207" s="9" t="s">
        <v>76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>
        <v>45990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45990</v>
      </c>
      <c r="AK207" s="3">
        <v>45986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45985</v>
      </c>
      <c r="AQ207" s="3">
        <v>45989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0</v>
      </c>
      <c r="B208" s="14" t="s">
        <v>125</v>
      </c>
      <c r="C208" s="9" t="s">
        <v>497</v>
      </c>
      <c r="D208" s="13" t="s">
        <v>498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71</v>
      </c>
      <c r="T208" s="12">
        <v>45968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3227.07</v>
      </c>
      <c r="AB208" s="8">
        <v>3227.07</v>
      </c>
      <c r="AC208" s="8">
        <v>0</v>
      </c>
      <c r="AD208" s="8">
        <v>3227.07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45967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0</v>
      </c>
      <c r="B209" s="14" t="s">
        <v>125</v>
      </c>
      <c r="C209" s="9" t="s">
        <v>497</v>
      </c>
      <c r="D209" s="13" t="s">
        <v>499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45968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45968</v>
      </c>
      <c r="AK209" s="3">
        <v>45964</v>
      </c>
      <c r="AL209" s="3">
        <v>45958</v>
      </c>
      <c r="AM209" s="3">
        <v>45965</v>
      </c>
      <c r="AN209" s="3">
        <v>45966</v>
      </c>
      <c r="AO209" s="3">
        <v>45966</v>
      </c>
      <c r="AP209" s="3">
        <v>45963</v>
      </c>
      <c r="AQ209" s="3">
        <v>45967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0</v>
      </c>
      <c r="B210" s="14" t="s">
        <v>125</v>
      </c>
      <c r="C210" s="9" t="s">
        <v>497</v>
      </c>
      <c r="D210" s="13" t="s">
        <v>500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45968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45968</v>
      </c>
      <c r="AK210" s="3">
        <v>45964</v>
      </c>
      <c r="AL210" s="3">
        <v>45958</v>
      </c>
      <c r="AM210" s="3">
        <v>45965</v>
      </c>
      <c r="AN210" s="3">
        <v>45966</v>
      </c>
      <c r="AO210" s="3">
        <v>45966</v>
      </c>
      <c r="AP210" s="3">
        <v>45963</v>
      </c>
      <c r="AQ210" s="3">
        <v>45967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0</v>
      </c>
      <c r="B211" s="14" t="s">
        <v>125</v>
      </c>
      <c r="C211" s="9" t="s">
        <v>108</v>
      </c>
      <c r="D211" s="13" t="s">
        <v>354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117</v>
      </c>
      <c r="AA211" s="8">
        <v>10756.900000000001</v>
      </c>
      <c r="AB211" s="8">
        <v>10756.900000000001</v>
      </c>
      <c r="AC211" s="8">
        <v>0</v>
      </c>
      <c r="AD211" s="8">
        <v>10756.900000000001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0</v>
      </c>
      <c r="B212" s="14" t="s">
        <v>125</v>
      </c>
      <c r="C212" s="9" t="s">
        <v>108</v>
      </c>
      <c r="D212" s="13" t="s">
        <v>355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117</v>
      </c>
      <c r="AA212" s="8">
        <v>10756.900000000001</v>
      </c>
      <c r="AB212" s="8">
        <v>10756.900000000001</v>
      </c>
      <c r="AC212" s="8">
        <v>0</v>
      </c>
      <c r="AD212" s="8">
        <v>10756.900000000001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0</v>
      </c>
      <c r="B213" s="14" t="s">
        <v>125</v>
      </c>
      <c r="C213" s="9" t="s">
        <v>108</v>
      </c>
      <c r="D213" s="13" t="s">
        <v>490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117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0</v>
      </c>
      <c r="B214" s="14" t="s">
        <v>125</v>
      </c>
      <c r="C214" s="9" t="s">
        <v>108</v>
      </c>
      <c r="D214" s="13" t="s">
        <v>340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117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0</v>
      </c>
      <c r="B215" s="14" t="s">
        <v>125</v>
      </c>
      <c r="C215" s="9" t="s">
        <v>108</v>
      </c>
      <c r="D215" s="13" t="s">
        <v>491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5378.4500000000007</v>
      </c>
      <c r="AB215" s="8">
        <v>1984</v>
      </c>
      <c r="AC215" s="8">
        <v>3394.4500000000007</v>
      </c>
      <c r="AD215" s="8">
        <v>1984</v>
      </c>
      <c r="AE215" s="8">
        <v>3394.4500000000007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244.10621433333336</v>
      </c>
    </row>
    <row r="216" spans="1:56" ht="27.75" customHeight="1" x14ac:dyDescent="0.45">
      <c r="A216" s="3">
        <v>0</v>
      </c>
      <c r="B216" s="14" t="s">
        <v>125</v>
      </c>
      <c r="C216" s="9" t="s">
        <v>108</v>
      </c>
      <c r="D216" s="13" t="s">
        <v>492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386.78226766666666</v>
      </c>
    </row>
    <row r="217" spans="1:56" ht="27.75" customHeight="1" x14ac:dyDescent="0.45">
      <c r="A217" s="3" t="s">
        <v>131</v>
      </c>
      <c r="B217" s="14" t="s">
        <v>131</v>
      </c>
      <c r="C217" s="9" t="s">
        <v>198</v>
      </c>
      <c r="D217" s="13" t="s">
        <v>198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45991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83</v>
      </c>
      <c r="AA217" s="8">
        <v>29756.100000000002</v>
      </c>
      <c r="AB217" s="8">
        <v>29756.100000000002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45991</v>
      </c>
      <c r="AK217" s="3">
        <v>0</v>
      </c>
      <c r="AL217" s="3">
        <v>45982</v>
      </c>
      <c r="AM217" s="3">
        <v>45989</v>
      </c>
      <c r="AN217" s="3">
        <v>45990</v>
      </c>
      <c r="AO217" s="3">
        <v>45990</v>
      </c>
      <c r="AP217" s="3">
        <v>45986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7.75" customHeight="1" x14ac:dyDescent="0.45">
      <c r="A218" s="3" t="s">
        <v>131</v>
      </c>
      <c r="B218" s="14" t="s">
        <v>131</v>
      </c>
      <c r="C218" s="9" t="s">
        <v>203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24</v>
      </c>
      <c r="N218" s="9">
        <v>37</v>
      </c>
      <c r="O218" s="9">
        <v>50</v>
      </c>
      <c r="P218" s="10">
        <v>821.54158271999995</v>
      </c>
      <c r="Q218" s="10">
        <v>0</v>
      </c>
      <c r="R218" s="10">
        <v>821.54158271999995</v>
      </c>
      <c r="S218" s="9" t="s">
        <v>120</v>
      </c>
      <c r="T218" s="12">
        <v>45991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83</v>
      </c>
      <c r="AA218" s="8">
        <v>29756.100000000002</v>
      </c>
      <c r="AB218" s="8">
        <v>4911</v>
      </c>
      <c r="AC218" s="8">
        <v>24845.100000000002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45991</v>
      </c>
      <c r="AK218" s="3">
        <v>0</v>
      </c>
      <c r="AL218" s="3">
        <v>45981</v>
      </c>
      <c r="AM218" s="3">
        <v>45988</v>
      </c>
      <c r="AN218" s="3">
        <v>45989</v>
      </c>
      <c r="AO218" s="3">
        <v>45989</v>
      </c>
      <c r="AP218" s="3">
        <v>45986</v>
      </c>
      <c r="AQ218" s="3">
        <v>45990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1857.1712249999998</v>
      </c>
    </row>
    <row r="219" spans="1:56" ht="27.75" customHeight="1" x14ac:dyDescent="0.45">
      <c r="A219" s="3">
        <v>45944</v>
      </c>
      <c r="B219" s="14" t="s">
        <v>370</v>
      </c>
      <c r="C219" s="9" t="s">
        <v>361</v>
      </c>
      <c r="D219" s="13" t="s">
        <v>362</v>
      </c>
      <c r="E219" s="9">
        <v>23</v>
      </c>
      <c r="F219" s="9">
        <v>34</v>
      </c>
      <c r="G219" s="9" t="s">
        <v>359</v>
      </c>
      <c r="H219" s="9">
        <v>0</v>
      </c>
      <c r="I219" s="9">
        <v>68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45975</v>
      </c>
      <c r="U219" s="11">
        <v>5000</v>
      </c>
      <c r="V219" s="10">
        <v>0</v>
      </c>
      <c r="W219" s="10">
        <v>5000</v>
      </c>
      <c r="X219" s="10">
        <v>5045</v>
      </c>
      <c r="Y219" s="10">
        <v>0</v>
      </c>
      <c r="Z219" s="9" t="s">
        <v>363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360</v>
      </c>
      <c r="BD219" s="56">
        <v>0</v>
      </c>
    </row>
    <row r="220" spans="1:56" ht="27.75" customHeight="1" x14ac:dyDescent="0.45">
      <c r="A220" s="3">
        <v>45944</v>
      </c>
      <c r="B220" s="14" t="s">
        <v>371</v>
      </c>
      <c r="C220" s="9" t="s">
        <v>361</v>
      </c>
      <c r="D220" s="13" t="s">
        <v>364</v>
      </c>
      <c r="E220" s="9">
        <v>23</v>
      </c>
      <c r="F220" s="9">
        <v>34</v>
      </c>
      <c r="G220" s="9" t="s">
        <v>365</v>
      </c>
      <c r="H220" s="9">
        <v>0</v>
      </c>
      <c r="I220" s="9">
        <v>68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45975</v>
      </c>
      <c r="U220" s="11">
        <v>5000</v>
      </c>
      <c r="V220" s="10">
        <v>0</v>
      </c>
      <c r="W220" s="10">
        <v>5000</v>
      </c>
      <c r="X220" s="10">
        <v>5350</v>
      </c>
      <c r="Y220" s="10">
        <v>0</v>
      </c>
      <c r="Z220" s="9" t="s">
        <v>366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360</v>
      </c>
      <c r="BD220" s="56">
        <v>0</v>
      </c>
    </row>
    <row r="221" spans="1:56" ht="27.75" customHeight="1" x14ac:dyDescent="0.45">
      <c r="A221" s="3">
        <v>45944</v>
      </c>
      <c r="B221" s="14" t="s">
        <v>371</v>
      </c>
      <c r="C221" s="9" t="s">
        <v>361</v>
      </c>
      <c r="D221" s="13" t="s">
        <v>367</v>
      </c>
      <c r="E221" s="9">
        <v>23</v>
      </c>
      <c r="F221" s="9">
        <v>34</v>
      </c>
      <c r="G221" s="9" t="s">
        <v>365</v>
      </c>
      <c r="H221" s="9">
        <v>0</v>
      </c>
      <c r="I221" s="9">
        <v>68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45975</v>
      </c>
      <c r="U221" s="11">
        <v>3000</v>
      </c>
      <c r="V221" s="10">
        <v>0</v>
      </c>
      <c r="W221" s="10">
        <v>3000</v>
      </c>
      <c r="X221" s="10">
        <v>3200</v>
      </c>
      <c r="Y221" s="10">
        <v>0</v>
      </c>
      <c r="Z221" s="9" t="s">
        <v>366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360</v>
      </c>
      <c r="BD221" s="56">
        <v>0</v>
      </c>
    </row>
    <row r="222" spans="1:56" ht="27.75" customHeight="1" x14ac:dyDescent="0.45">
      <c r="A222" s="3">
        <v>45944</v>
      </c>
      <c r="B222" s="14" t="s">
        <v>371</v>
      </c>
      <c r="C222" s="9" t="s">
        <v>361</v>
      </c>
      <c r="D222" s="13" t="s">
        <v>368</v>
      </c>
      <c r="E222" s="9">
        <v>23</v>
      </c>
      <c r="F222" s="9">
        <v>34</v>
      </c>
      <c r="G222" s="9" t="s">
        <v>365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45975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366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360</v>
      </c>
      <c r="BD222" s="56">
        <v>0</v>
      </c>
    </row>
    <row r="223" spans="1:56" ht="27.75" customHeight="1" x14ac:dyDescent="0.45">
      <c r="A223" s="3">
        <v>45951</v>
      </c>
      <c r="B223" s="14" t="s">
        <v>403</v>
      </c>
      <c r="C223" s="9" t="s">
        <v>404</v>
      </c>
      <c r="D223" s="13" t="s">
        <v>405</v>
      </c>
      <c r="E223" s="9">
        <v>23</v>
      </c>
      <c r="F223" s="9">
        <v>37</v>
      </c>
      <c r="G223" s="9" t="s">
        <v>60</v>
      </c>
      <c r="H223" s="9">
        <v>0</v>
      </c>
      <c r="I223" s="9">
        <v>85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45966</v>
      </c>
      <c r="U223" s="11">
        <v>2000</v>
      </c>
      <c r="V223" s="10">
        <v>0</v>
      </c>
      <c r="W223" s="10">
        <v>2000</v>
      </c>
      <c r="X223" s="10">
        <v>0</v>
      </c>
      <c r="Y223" s="10">
        <v>2100</v>
      </c>
      <c r="Z223" s="9" t="s">
        <v>320</v>
      </c>
      <c r="AA223" s="8">
        <v>2151.38</v>
      </c>
      <c r="AB223" s="8">
        <v>0</v>
      </c>
      <c r="AC223" s="8">
        <v>2151.38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45966</v>
      </c>
      <c r="AK223" s="3">
        <v>0</v>
      </c>
      <c r="AL223" s="3">
        <v>45957</v>
      </c>
      <c r="AM223" s="3">
        <v>45964</v>
      </c>
      <c r="AN223" s="3">
        <v>45965</v>
      </c>
      <c r="AO223" s="3">
        <v>45965</v>
      </c>
      <c r="AP223" s="3">
        <v>45961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501</v>
      </c>
      <c r="AZ223" s="2">
        <v>0</v>
      </c>
      <c r="BA223" s="2">
        <v>0</v>
      </c>
      <c r="BB223" s="2">
        <v>0</v>
      </c>
      <c r="BC223" s="1" t="s">
        <v>321</v>
      </c>
      <c r="BD223" s="56">
        <v>189.6800033333333</v>
      </c>
    </row>
    <row r="224" spans="1:56" ht="27.75" customHeight="1" x14ac:dyDescent="0.45">
      <c r="A224" s="3">
        <v>45960</v>
      </c>
      <c r="B224" s="14" t="s">
        <v>502</v>
      </c>
      <c r="C224" s="9" t="s">
        <v>404</v>
      </c>
      <c r="D224" s="13" t="s">
        <v>405</v>
      </c>
      <c r="E224" s="9">
        <v>23</v>
      </c>
      <c r="F224" s="9">
        <v>37</v>
      </c>
      <c r="G224" s="9" t="s">
        <v>60</v>
      </c>
      <c r="H224" s="9">
        <v>0</v>
      </c>
      <c r="I224" s="9">
        <v>85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45966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320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501</v>
      </c>
      <c r="AZ224" s="2">
        <v>0</v>
      </c>
      <c r="BA224" s="2">
        <v>0</v>
      </c>
      <c r="BB224" s="2">
        <v>0</v>
      </c>
      <c r="BC224" s="1" t="s">
        <v>321</v>
      </c>
      <c r="BD224" s="56">
        <v>474.2000083333333</v>
      </c>
    </row>
    <row r="225" spans="1:56" ht="27.75" customHeight="1" x14ac:dyDescent="0.45">
      <c r="A225" s="3">
        <v>45951</v>
      </c>
      <c r="B225" s="14" t="s">
        <v>407</v>
      </c>
      <c r="C225" s="9" t="s">
        <v>408</v>
      </c>
      <c r="D225" s="13" t="s">
        <v>409</v>
      </c>
      <c r="E225" s="9">
        <v>23</v>
      </c>
      <c r="F225" s="9">
        <v>37</v>
      </c>
      <c r="G225" s="9" t="s">
        <v>60</v>
      </c>
      <c r="H225" s="9">
        <v>0</v>
      </c>
      <c r="I225" s="9">
        <v>85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45966</v>
      </c>
      <c r="U225" s="11">
        <v>5000</v>
      </c>
      <c r="V225" s="10">
        <v>0</v>
      </c>
      <c r="W225" s="10">
        <v>5000</v>
      </c>
      <c r="X225" s="10">
        <v>5400</v>
      </c>
      <c r="Y225" s="10">
        <v>0</v>
      </c>
      <c r="Z225" s="9" t="s">
        <v>320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45966</v>
      </c>
      <c r="AK225" s="3">
        <v>0</v>
      </c>
      <c r="AL225" s="3">
        <v>45957</v>
      </c>
      <c r="AM225" s="3">
        <v>45964</v>
      </c>
      <c r="AN225" s="3">
        <v>45965</v>
      </c>
      <c r="AO225" s="3">
        <v>45965</v>
      </c>
      <c r="AP225" s="3">
        <v>45961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406</v>
      </c>
      <c r="AZ225" s="2">
        <v>0</v>
      </c>
      <c r="BA225" s="2">
        <v>0</v>
      </c>
      <c r="BB225" s="2">
        <v>0</v>
      </c>
      <c r="BC225" s="1" t="s">
        <v>321</v>
      </c>
      <c r="BD225" s="56">
        <v>0</v>
      </c>
    </row>
    <row r="226" spans="1:56" ht="27.75" customHeight="1" x14ac:dyDescent="0.45">
      <c r="A226" s="3">
        <v>45953</v>
      </c>
      <c r="B226" s="14" t="s">
        <v>454</v>
      </c>
      <c r="C226" s="9" t="s">
        <v>438</v>
      </c>
      <c r="D226" s="13" t="s">
        <v>455</v>
      </c>
      <c r="E226" s="9">
        <v>23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45966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439</v>
      </c>
      <c r="AA226" s="8">
        <v>10756.900000000001</v>
      </c>
      <c r="AB226" s="8">
        <v>5670</v>
      </c>
      <c r="AC226" s="8">
        <v>5086.9000000000015</v>
      </c>
      <c r="AD226" s="8">
        <v>0</v>
      </c>
      <c r="AE226" s="8">
        <v>0</v>
      </c>
      <c r="AF226" s="8" t="s">
        <v>456</v>
      </c>
      <c r="AG226" s="1" t="s">
        <v>112</v>
      </c>
      <c r="AH226" s="1" t="s">
        <v>74</v>
      </c>
      <c r="AI226" s="1">
        <v>2</v>
      </c>
      <c r="AJ226" s="3">
        <v>45966</v>
      </c>
      <c r="AK226" s="3">
        <v>0</v>
      </c>
      <c r="AL226" s="3">
        <v>45957</v>
      </c>
      <c r="AM226" s="3">
        <v>45964</v>
      </c>
      <c r="AN226" s="3">
        <v>45965</v>
      </c>
      <c r="AO226" s="3">
        <v>45965</v>
      </c>
      <c r="AP226" s="3">
        <v>45961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440</v>
      </c>
      <c r="BD226" s="56">
        <v>624.74055836111131</v>
      </c>
    </row>
    <row r="227" spans="1:56" ht="27.75" customHeight="1" x14ac:dyDescent="0.45">
      <c r="A227" s="3">
        <v>45601</v>
      </c>
      <c r="B227" s="14" t="s">
        <v>180</v>
      </c>
      <c r="C227" s="9" t="s">
        <v>91</v>
      </c>
      <c r="D227" s="13" t="s">
        <v>138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89</v>
      </c>
      <c r="M227" s="10">
        <v>24</v>
      </c>
      <c r="N227" s="9">
        <v>40</v>
      </c>
      <c r="O227" s="9">
        <v>55</v>
      </c>
      <c r="P227" s="10">
        <v>1709.6946451199997</v>
      </c>
      <c r="Q227" s="10">
        <v>0</v>
      </c>
      <c r="R227" s="10">
        <v>1709.6946451199997</v>
      </c>
      <c r="S227" s="9" t="s">
        <v>239</v>
      </c>
      <c r="T227" s="12">
        <v>45981</v>
      </c>
      <c r="U227" s="11">
        <v>54000</v>
      </c>
      <c r="V227" s="10">
        <v>1500</v>
      </c>
      <c r="W227" s="10">
        <v>52500</v>
      </c>
      <c r="X227" s="10">
        <v>0</v>
      </c>
      <c r="Y227" s="10">
        <v>55125</v>
      </c>
      <c r="Z227" s="9" t="s">
        <v>97</v>
      </c>
      <c r="AA227" s="8">
        <v>56473.725000000006</v>
      </c>
      <c r="AB227" s="8">
        <v>19362</v>
      </c>
      <c r="AC227" s="8">
        <v>37111.725000000006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72</v>
      </c>
      <c r="AI227" s="1">
        <v>3</v>
      </c>
      <c r="AJ227" s="3">
        <v>45981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45976</v>
      </c>
      <c r="AQ227" s="3">
        <v>45980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4754.1459870625004</v>
      </c>
    </row>
    <row r="228" spans="1:56" ht="27.75" customHeight="1" x14ac:dyDescent="0.45">
      <c r="A228" s="3">
        <v>45958</v>
      </c>
      <c r="B228" s="14" t="s">
        <v>494</v>
      </c>
      <c r="C228" s="9" t="s">
        <v>133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120</v>
      </c>
      <c r="T228" s="12">
        <v>45965</v>
      </c>
      <c r="U228" s="11">
        <v>10000</v>
      </c>
      <c r="V228" s="10">
        <v>3000</v>
      </c>
      <c r="W228" s="10">
        <v>7000</v>
      </c>
      <c r="X228" s="10">
        <v>0</v>
      </c>
      <c r="Y228" s="10">
        <v>0</v>
      </c>
      <c r="Z228" s="9" t="s">
        <v>330</v>
      </c>
      <c r="AA228" s="8">
        <v>7920.9900000000007</v>
      </c>
      <c r="AB228" s="8">
        <v>0</v>
      </c>
      <c r="AC228" s="8">
        <v>7920.9900000000007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45965</v>
      </c>
      <c r="AK228" s="3">
        <v>0</v>
      </c>
      <c r="AL228" s="3">
        <v>0</v>
      </c>
      <c r="AM228" s="3">
        <v>0</v>
      </c>
      <c r="AN228" s="3">
        <v>0</v>
      </c>
      <c r="AO228" s="3">
        <v>45964</v>
      </c>
      <c r="AP228" s="3">
        <v>45960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265</v>
      </c>
      <c r="BD228" s="56">
        <v>711.65694599999995</v>
      </c>
    </row>
    <row r="229" spans="1:56" ht="27.75" customHeight="1" x14ac:dyDescent="0.45">
      <c r="A229" s="3">
        <v>45959</v>
      </c>
      <c r="B229" s="14" t="s">
        <v>125</v>
      </c>
      <c r="C229" s="9" t="s">
        <v>143</v>
      </c>
      <c r="D229" s="13" t="s">
        <v>144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45972</v>
      </c>
      <c r="U229" s="11">
        <v>50000</v>
      </c>
      <c r="V229" s="10">
        <v>4528</v>
      </c>
      <c r="W229" s="10">
        <v>45472</v>
      </c>
      <c r="X229" s="10">
        <v>0</v>
      </c>
      <c r="Y229" s="10">
        <v>47745.599999999999</v>
      </c>
      <c r="Z229" s="9" t="s">
        <v>124</v>
      </c>
      <c r="AA229" s="8">
        <v>53995.7264</v>
      </c>
      <c r="AB229" s="8">
        <v>8018</v>
      </c>
      <c r="AC229" s="8">
        <v>45977.7264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45972</v>
      </c>
      <c r="AK229" s="3">
        <v>0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5167.3855837333331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06B-AC82-4108-9E1A-DB0D8F21A1A1}">
  <sheetPr>
    <tabColor rgb="FFFFFF00"/>
  </sheetPr>
  <dimension ref="A1:BD307"/>
  <sheetViews>
    <sheetView topLeftCell="A52" zoomScale="80" zoomScaleNormal="80" workbookViewId="0">
      <selection activeCell="X70" sqref="X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45959</v>
      </c>
      <c r="E3" s="94" t="s">
        <v>52</v>
      </c>
      <c r="F3" s="94"/>
      <c r="G3" s="95">
        <v>11.05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373</v>
      </c>
      <c r="C6" s="9" t="s">
        <v>374</v>
      </c>
      <c r="D6" s="13" t="s">
        <v>375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377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344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387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389</v>
      </c>
      <c r="C11" s="9" t="s">
        <v>386</v>
      </c>
      <c r="D11" s="13" t="s">
        <v>316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389</v>
      </c>
      <c r="C12" s="9" t="s">
        <v>386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442</v>
      </c>
      <c r="C13" s="9" t="s">
        <v>410</v>
      </c>
      <c r="D13" s="13" t="s">
        <v>411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120</v>
      </c>
      <c r="T13" s="12">
        <v>45961</v>
      </c>
      <c r="U13" s="11">
        <v>10000</v>
      </c>
      <c r="V13" s="10">
        <v>10000</v>
      </c>
      <c r="W13" s="10">
        <v>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442</v>
      </c>
      <c r="C14" s="9" t="s">
        <v>410</v>
      </c>
      <c r="D14" s="13" t="s">
        <v>411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164.70754134554875</v>
      </c>
      <c r="Q14" s="10">
        <v>0</v>
      </c>
      <c r="R14" s="10">
        <v>164.70754134554875</v>
      </c>
      <c r="S14" s="9" t="s">
        <v>120</v>
      </c>
      <c r="T14" s="12">
        <v>45966</v>
      </c>
      <c r="U14" s="11">
        <v>10000</v>
      </c>
      <c r="V14" s="10">
        <v>4216</v>
      </c>
      <c r="W14" s="10">
        <v>5784</v>
      </c>
      <c r="X14" s="10">
        <v>10355</v>
      </c>
      <c r="Y14" s="10">
        <v>0</v>
      </c>
      <c r="Z14" s="9" t="s">
        <v>129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442</v>
      </c>
      <c r="C15" s="9" t="s">
        <v>410</v>
      </c>
      <c r="D15" s="13" t="s">
        <v>443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305</v>
      </c>
      <c r="C16" s="9" t="s">
        <v>304</v>
      </c>
      <c r="D16" s="13" t="s">
        <v>306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305</v>
      </c>
      <c r="C17" s="9" t="s">
        <v>304</v>
      </c>
      <c r="D17" s="13" t="s">
        <v>306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305</v>
      </c>
      <c r="C18" s="9" t="s">
        <v>304</v>
      </c>
      <c r="D18" s="13" t="s">
        <v>306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305</v>
      </c>
      <c r="C19" s="9" t="s">
        <v>304</v>
      </c>
      <c r="D19" s="13" t="s">
        <v>306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97231.2</v>
      </c>
      <c r="AB20" s="8">
        <v>69769.7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45958</v>
      </c>
      <c r="B21" s="14" t="s">
        <v>466</v>
      </c>
      <c r="C21" s="9" t="s">
        <v>215</v>
      </c>
      <c r="D21" s="13" t="s">
        <v>467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466</v>
      </c>
      <c r="C22" s="9" t="s">
        <v>215</v>
      </c>
      <c r="D22" s="13" t="s">
        <v>468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466</v>
      </c>
      <c r="C23" s="9" t="s">
        <v>215</v>
      </c>
      <c r="D23" s="13" t="s">
        <v>469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45952</v>
      </c>
      <c r="B24" s="14" t="s">
        <v>459</v>
      </c>
      <c r="C24" s="9" t="s">
        <v>132</v>
      </c>
      <c r="D24" s="13" t="s">
        <v>121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50000</v>
      </c>
      <c r="V24" s="10">
        <v>2563</v>
      </c>
      <c r="W24" s="10">
        <v>47437</v>
      </c>
      <c r="X24" s="10">
        <v>0</v>
      </c>
      <c r="Y24" s="10">
        <v>49808.85</v>
      </c>
      <c r="Z24" s="9" t="s">
        <v>164</v>
      </c>
      <c r="AA24" s="8">
        <v>41749.77807</v>
      </c>
      <c r="AB24" s="8">
        <v>40362</v>
      </c>
      <c r="AC24" s="8">
        <v>1387.7780700000003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100.78352739466671</v>
      </c>
    </row>
    <row r="25" spans="1:56" ht="27.75" customHeight="1" x14ac:dyDescent="0.45">
      <c r="A25" s="3">
        <v>45952</v>
      </c>
      <c r="B25" s="14" t="s">
        <v>460</v>
      </c>
      <c r="C25" s="9" t="s">
        <v>132</v>
      </c>
      <c r="D25" s="13" t="s">
        <v>186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20000</v>
      </c>
      <c r="V25" s="10">
        <v>4519</v>
      </c>
      <c r="W25" s="10">
        <v>15481</v>
      </c>
      <c r="X25" s="10">
        <v>0</v>
      </c>
      <c r="Y25" s="10">
        <v>16255.050000000001</v>
      </c>
      <c r="Z25" s="9" t="s">
        <v>164</v>
      </c>
      <c r="AA25" s="8">
        <v>13624.982910000001</v>
      </c>
      <c r="AB25" s="8">
        <v>0</v>
      </c>
      <c r="AC25" s="8">
        <v>13624.982910000001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989.47653666400015</v>
      </c>
    </row>
    <row r="26" spans="1:56" ht="27.75" customHeight="1" x14ac:dyDescent="0.45">
      <c r="A26" s="3">
        <v>45952</v>
      </c>
      <c r="B26" s="14" t="s">
        <v>460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45980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164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45980</v>
      </c>
      <c r="AK26" s="3">
        <v>0</v>
      </c>
      <c r="AL26" s="3">
        <v>45971</v>
      </c>
      <c r="AM26" s="3">
        <v>45978</v>
      </c>
      <c r="AN26" s="3">
        <v>45979</v>
      </c>
      <c r="AO26" s="3">
        <v>45979</v>
      </c>
      <c r="AP26" s="3">
        <v>45975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45">
      <c r="A27" s="3" t="s">
        <v>131</v>
      </c>
      <c r="B27" s="14" t="s">
        <v>131</v>
      </c>
      <c r="C27" s="9" t="s">
        <v>191</v>
      </c>
      <c r="D27" s="13" t="s">
        <v>192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90</v>
      </c>
      <c r="M27" s="10">
        <v>20</v>
      </c>
      <c r="N27" s="9">
        <v>35</v>
      </c>
      <c r="O27" s="9">
        <v>40</v>
      </c>
      <c r="P27" s="10">
        <v>341.36903080895991</v>
      </c>
      <c r="Q27" s="10">
        <v>0</v>
      </c>
      <c r="R27" s="10">
        <v>341.36903080895991</v>
      </c>
      <c r="S27" s="9" t="s">
        <v>67</v>
      </c>
      <c r="T27" s="12">
        <v>45991</v>
      </c>
      <c r="U27" s="11">
        <v>20000</v>
      </c>
      <c r="V27" s="10">
        <v>233</v>
      </c>
      <c r="W27" s="10">
        <v>19767</v>
      </c>
      <c r="X27" s="10">
        <v>0</v>
      </c>
      <c r="Y27" s="10">
        <v>20755.350000000002</v>
      </c>
      <c r="Z27" s="9" t="s">
        <v>164</v>
      </c>
      <c r="AA27" s="8">
        <v>18501.714330000003</v>
      </c>
      <c r="AB27" s="8">
        <v>0</v>
      </c>
      <c r="AC27" s="8">
        <v>18501.714330000003</v>
      </c>
      <c r="AD27" s="8">
        <v>0</v>
      </c>
      <c r="AE27" s="8">
        <v>0</v>
      </c>
      <c r="AF27" s="8">
        <v>0</v>
      </c>
      <c r="AG27" s="1" t="s">
        <v>115</v>
      </c>
      <c r="AH27" s="1" t="s">
        <v>72</v>
      </c>
      <c r="AI27" s="1">
        <v>3</v>
      </c>
      <c r="AJ27" s="3">
        <v>45991</v>
      </c>
      <c r="AK27" s="3">
        <v>0</v>
      </c>
      <c r="AL27" s="3">
        <v>45981</v>
      </c>
      <c r="AM27" s="3">
        <v>45988</v>
      </c>
      <c r="AN27" s="3">
        <v>45989</v>
      </c>
      <c r="AO27" s="3">
        <v>45989</v>
      </c>
      <c r="AP27" s="3">
        <v>45986</v>
      </c>
      <c r="AQ27" s="3">
        <v>45990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1343.6356095653334</v>
      </c>
    </row>
    <row r="28" spans="1:56" ht="27.75" customHeight="1" x14ac:dyDescent="0.45">
      <c r="A28" s="3" t="s">
        <v>131</v>
      </c>
      <c r="B28" s="14" t="s">
        <v>131</v>
      </c>
      <c r="C28" s="9" t="s">
        <v>215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45991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164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45991</v>
      </c>
      <c r="AK28" s="3">
        <v>0</v>
      </c>
      <c r="AL28" s="3">
        <v>45982</v>
      </c>
      <c r="AM28" s="3">
        <v>45989</v>
      </c>
      <c r="AN28" s="3">
        <v>45990</v>
      </c>
      <c r="AO28" s="3">
        <v>45990</v>
      </c>
      <c r="AP28" s="3">
        <v>45986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2556.6217600000009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164</v>
      </c>
      <c r="AA29" s="8">
        <v>157486.92531000002</v>
      </c>
      <c r="AB29" s="8">
        <v>53563.65</v>
      </c>
      <c r="AC29" s="8">
        <v>103923.27531</v>
      </c>
      <c r="AD29" s="8">
        <v>0</v>
      </c>
      <c r="AE29" s="8">
        <v>0</v>
      </c>
      <c r="AF29" s="8" t="s">
        <v>58</v>
      </c>
      <c r="AG29" s="1" t="s">
        <v>113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0</v>
      </c>
    </row>
    <row r="30" spans="1:56" ht="27.75" customHeight="1" x14ac:dyDescent="0.45">
      <c r="A30" s="3">
        <v>45919</v>
      </c>
      <c r="B30" s="14" t="s">
        <v>298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263</v>
      </c>
      <c r="T30" s="12">
        <v>45968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299</v>
      </c>
      <c r="AG30" s="1" t="s">
        <v>113</v>
      </c>
      <c r="AH30" s="1" t="s">
        <v>77</v>
      </c>
      <c r="AI30" s="1">
        <v>1</v>
      </c>
      <c r="AJ30" s="3">
        <v>45968</v>
      </c>
      <c r="AK30" s="3">
        <v>0</v>
      </c>
      <c r="AL30" s="3">
        <v>0</v>
      </c>
      <c r="AM30" s="3">
        <v>0</v>
      </c>
      <c r="AN30" s="3">
        <v>0</v>
      </c>
      <c r="AO30" s="3">
        <v>45967</v>
      </c>
      <c r="AP30" s="3">
        <v>45963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45941</v>
      </c>
      <c r="B31" s="14" t="s">
        <v>351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263</v>
      </c>
      <c r="T31" s="12">
        <v>45968</v>
      </c>
      <c r="U31" s="11">
        <v>20000</v>
      </c>
      <c r="V31" s="10">
        <v>20775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352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412</v>
      </c>
      <c r="C32" s="9" t="s">
        <v>73</v>
      </c>
      <c r="D32" s="13" t="s">
        <v>413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414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412</v>
      </c>
      <c r="C33" s="9" t="s">
        <v>73</v>
      </c>
      <c r="D33" s="13" t="s">
        <v>415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414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412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414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412</v>
      </c>
      <c r="C35" s="9" t="s">
        <v>73</v>
      </c>
      <c r="D35" s="13" t="s">
        <v>249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414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416</v>
      </c>
      <c r="C36" s="9" t="s">
        <v>73</v>
      </c>
      <c r="D36" s="13" t="s">
        <v>417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418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419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418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416</v>
      </c>
      <c r="C38" s="9" t="s">
        <v>73</v>
      </c>
      <c r="D38" s="13" t="s">
        <v>420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418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416</v>
      </c>
      <c r="C39" s="9" t="s">
        <v>73</v>
      </c>
      <c r="D39" s="13" t="s">
        <v>312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418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416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418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412</v>
      </c>
      <c r="C41" s="9" t="s">
        <v>73</v>
      </c>
      <c r="D41" s="13" t="s">
        <v>347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421</v>
      </c>
      <c r="AG41" s="1" t="s">
        <v>113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412</v>
      </c>
      <c r="C42" s="9" t="s">
        <v>73</v>
      </c>
      <c r="D42" s="13" t="s">
        <v>234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421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412</v>
      </c>
      <c r="C43" s="9" t="s">
        <v>73</v>
      </c>
      <c r="D43" s="13" t="s">
        <v>349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421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412</v>
      </c>
      <c r="C44" s="9" t="s">
        <v>73</v>
      </c>
      <c r="D44" s="13" t="s">
        <v>350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421</v>
      </c>
      <c r="AG44" s="1" t="s">
        <v>112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412</v>
      </c>
      <c r="C45" s="9" t="s">
        <v>73</v>
      </c>
      <c r="D45" s="13" t="s">
        <v>422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421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412</v>
      </c>
      <c r="C46" s="9" t="s">
        <v>73</v>
      </c>
      <c r="D46" s="13" t="s">
        <v>225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423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412</v>
      </c>
      <c r="C47" s="9" t="s">
        <v>73</v>
      </c>
      <c r="D47" s="13" t="s">
        <v>267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412</v>
      </c>
      <c r="C48" s="9" t="s">
        <v>73</v>
      </c>
      <c r="D48" s="13">
        <v>913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423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412</v>
      </c>
      <c r="C49" s="9" t="s">
        <v>73</v>
      </c>
      <c r="D49" s="13" t="s">
        <v>235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167</v>
      </c>
      <c r="AA49" s="8">
        <v>9359.9000000000015</v>
      </c>
      <c r="AB49" s="8">
        <v>3737</v>
      </c>
      <c r="AC49" s="8">
        <v>5622.9000000000015</v>
      </c>
      <c r="AD49" s="8">
        <v>0</v>
      </c>
      <c r="AE49" s="8">
        <v>0</v>
      </c>
      <c r="AF49" s="8" t="s">
        <v>423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423.54181866666681</v>
      </c>
    </row>
    <row r="50" spans="1:56" ht="27.75" customHeight="1" x14ac:dyDescent="0.45">
      <c r="A50" s="3">
        <v>45953</v>
      </c>
      <c r="B50" s="14" t="s">
        <v>416</v>
      </c>
      <c r="C50" s="9" t="s">
        <v>73</v>
      </c>
      <c r="D50" s="13" t="s">
        <v>235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424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45953</v>
      </c>
      <c r="B51" s="14" t="s">
        <v>416</v>
      </c>
      <c r="C51" s="9" t="s">
        <v>73</v>
      </c>
      <c r="D51" s="13" t="s">
        <v>233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424</v>
      </c>
      <c r="AG51" s="1" t="s">
        <v>61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416</v>
      </c>
      <c r="C52" s="9" t="s">
        <v>73</v>
      </c>
      <c r="D52" s="13" t="s">
        <v>425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424</v>
      </c>
      <c r="AG52" s="1" t="s">
        <v>112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416</v>
      </c>
      <c r="C53" s="9" t="s">
        <v>73</v>
      </c>
      <c r="D53" s="13" t="s">
        <v>249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167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424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705.02926755555563</v>
      </c>
    </row>
    <row r="54" spans="1:56" ht="27.75" customHeight="1" x14ac:dyDescent="0.45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45991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167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45991</v>
      </c>
      <c r="AK54" s="3">
        <v>0</v>
      </c>
      <c r="AL54" s="3">
        <v>45982</v>
      </c>
      <c r="AM54" s="3">
        <v>45989</v>
      </c>
      <c r="AN54" s="3">
        <v>45990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15863.158520000001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167</v>
      </c>
      <c r="AA55" s="8">
        <v>322916.55000000005</v>
      </c>
      <c r="AB55" s="8">
        <v>83296.14999999998</v>
      </c>
      <c r="AC55" s="8">
        <v>239620.40000000002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45951</v>
      </c>
      <c r="B56" s="14" t="s">
        <v>426</v>
      </c>
      <c r="C56" s="9" t="s">
        <v>135</v>
      </c>
      <c r="D56" s="13" t="s">
        <v>390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45960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109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45905</v>
      </c>
      <c r="B57" s="14" t="s">
        <v>268</v>
      </c>
      <c r="C57" s="9" t="s">
        <v>135</v>
      </c>
      <c r="D57" s="13" t="s">
        <v>264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4999.0247999999992</v>
      </c>
      <c r="AB58" s="8">
        <v>4999.0247999999992</v>
      </c>
      <c r="AC58" s="8">
        <v>0</v>
      </c>
      <c r="AD58" s="8">
        <v>4999.0247999999992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45951</v>
      </c>
      <c r="B59" s="14" t="s">
        <v>428</v>
      </c>
      <c r="C59" s="9" t="s">
        <v>135</v>
      </c>
      <c r="D59" s="13" t="s">
        <v>246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229</v>
      </c>
      <c r="V59" s="10">
        <v>0</v>
      </c>
      <c r="W59" s="10">
        <v>229</v>
      </c>
      <c r="X59" s="10">
        <v>11095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45951</v>
      </c>
      <c r="B60" s="14" t="s">
        <v>429</v>
      </c>
      <c r="C60" s="9" t="s">
        <v>135</v>
      </c>
      <c r="D60" s="13" t="s">
        <v>392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45960</v>
      </c>
      <c r="U60" s="11">
        <v>5040</v>
      </c>
      <c r="V60" s="10">
        <v>2606</v>
      </c>
      <c r="W60" s="10">
        <v>2434</v>
      </c>
      <c r="X60" s="10">
        <v>0</v>
      </c>
      <c r="Y60" s="10">
        <v>2555.7000000000003</v>
      </c>
      <c r="Z60" s="9" t="s">
        <v>80</v>
      </c>
      <c r="AA60" s="8">
        <v>2550.2235000000005</v>
      </c>
      <c r="AB60" s="8">
        <v>2550.2235000000005</v>
      </c>
      <c r="AC60" s="8">
        <v>0</v>
      </c>
      <c r="AD60" s="8">
        <v>2550.2235000000005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45960</v>
      </c>
      <c r="AK60" s="3">
        <v>45956</v>
      </c>
      <c r="AL60" s="3">
        <v>45949</v>
      </c>
      <c r="AM60" s="3">
        <v>45957</v>
      </c>
      <c r="AN60" s="3">
        <v>45958</v>
      </c>
      <c r="AO60" s="3">
        <v>45959</v>
      </c>
      <c r="AP60" s="3">
        <v>45955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430</v>
      </c>
      <c r="C61" s="9" t="s">
        <v>135</v>
      </c>
      <c r="D61" s="13" t="s">
        <v>240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7068</v>
      </c>
      <c r="AC61" s="8">
        <v>3409.5</v>
      </c>
      <c r="AD61" s="8">
        <v>0</v>
      </c>
      <c r="AE61" s="8">
        <v>10477.5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257.60666666666663</v>
      </c>
    </row>
    <row r="62" spans="1:56" ht="27.75" customHeight="1" x14ac:dyDescent="0.45">
      <c r="A62" s="3">
        <v>45919</v>
      </c>
      <c r="B62" s="14" t="s">
        <v>300</v>
      </c>
      <c r="C62" s="9" t="s">
        <v>135</v>
      </c>
      <c r="D62" s="13" t="s">
        <v>240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928</v>
      </c>
      <c r="V62" s="10">
        <v>880</v>
      </c>
      <c r="W62" s="10">
        <v>48</v>
      </c>
      <c r="X62" s="10">
        <v>0</v>
      </c>
      <c r="Y62" s="10">
        <v>50.400000000000006</v>
      </c>
      <c r="Z62" s="9" t="s">
        <v>80</v>
      </c>
      <c r="AA62" s="8">
        <v>50.292000000000002</v>
      </c>
      <c r="AB62" s="8">
        <v>50.292000000000002</v>
      </c>
      <c r="AC62" s="8">
        <v>0</v>
      </c>
      <c r="AD62" s="8">
        <v>50.292000000000002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317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430</v>
      </c>
      <c r="C63" s="9" t="s">
        <v>135</v>
      </c>
      <c r="D63" s="13" t="s">
        <v>141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20000</v>
      </c>
      <c r="V63" s="10">
        <v>0</v>
      </c>
      <c r="W63" s="10">
        <v>20000</v>
      </c>
      <c r="X63" s="10">
        <v>22300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398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45919</v>
      </c>
      <c r="B64" s="14" t="s">
        <v>302</v>
      </c>
      <c r="C64" s="9" t="s">
        <v>135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1174</v>
      </c>
      <c r="V64" s="10">
        <v>0</v>
      </c>
      <c r="W64" s="10">
        <v>1174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431</v>
      </c>
      <c r="C65" s="9" t="s">
        <v>135</v>
      </c>
      <c r="D65" s="13" t="s">
        <v>127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30000</v>
      </c>
      <c r="V65" s="10">
        <v>5386</v>
      </c>
      <c r="W65" s="10">
        <v>24614</v>
      </c>
      <c r="X65" s="10">
        <v>33609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399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45919</v>
      </c>
      <c r="B66" s="14" t="s">
        <v>301</v>
      </c>
      <c r="C66" s="9" t="s">
        <v>135</v>
      </c>
      <c r="D66" s="13" t="s">
        <v>127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1933</v>
      </c>
      <c r="V66" s="10">
        <v>0</v>
      </c>
      <c r="W66" s="10">
        <v>1933</v>
      </c>
      <c r="X66" s="10">
        <v>2200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294</v>
      </c>
      <c r="C67" s="9" t="s">
        <v>228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45961</v>
      </c>
      <c r="U67" s="11">
        <v>2500</v>
      </c>
      <c r="V67" s="10">
        <v>2700</v>
      </c>
      <c r="W67" s="10">
        <v>0</v>
      </c>
      <c r="X67" s="10">
        <v>2741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45961</v>
      </c>
      <c r="AK67" s="3">
        <v>45957</v>
      </c>
      <c r="AL67" s="3">
        <v>45950</v>
      </c>
      <c r="AM67" s="3">
        <v>45958</v>
      </c>
      <c r="AN67" s="3">
        <v>45959</v>
      </c>
      <c r="AO67" s="3">
        <v>45960</v>
      </c>
      <c r="AP67" s="3">
        <v>45956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45911</v>
      </c>
      <c r="B68" s="14" t="s">
        <v>276</v>
      </c>
      <c r="C68" s="9" t="s">
        <v>104</v>
      </c>
      <c r="D68" s="13" t="s">
        <v>277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45961</v>
      </c>
      <c r="U68" s="11">
        <v>3000</v>
      </c>
      <c r="V68" s="10">
        <v>2855</v>
      </c>
      <c r="W68" s="10">
        <v>145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45961</v>
      </c>
      <c r="AK68" s="3">
        <v>45957</v>
      </c>
      <c r="AL68" s="3">
        <v>45950</v>
      </c>
      <c r="AM68" s="3">
        <v>45958</v>
      </c>
      <c r="AN68" s="3">
        <v>45959</v>
      </c>
      <c r="AO68" s="3">
        <v>45960</v>
      </c>
      <c r="AP68" s="3">
        <v>45956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294</v>
      </c>
      <c r="C69" s="9" t="s">
        <v>228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45964</v>
      </c>
      <c r="AK69" s="3">
        <v>45960</v>
      </c>
      <c r="AL69" s="3">
        <v>45953</v>
      </c>
      <c r="AM69" s="3">
        <v>45961</v>
      </c>
      <c r="AN69" s="3">
        <v>45962</v>
      </c>
      <c r="AO69" s="3">
        <v>45963</v>
      </c>
      <c r="AP69" s="3">
        <v>45959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294</v>
      </c>
      <c r="C70" s="9" t="s">
        <v>228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45966</v>
      </c>
      <c r="U70" s="11">
        <v>2500</v>
      </c>
      <c r="V70" s="10">
        <v>1371</v>
      </c>
      <c r="W70" s="10">
        <v>1129</v>
      </c>
      <c r="X70" s="10">
        <v>0</v>
      </c>
      <c r="Y70" s="10">
        <v>1185.45</v>
      </c>
      <c r="Z70" s="9" t="s">
        <v>80</v>
      </c>
      <c r="AA70" s="8">
        <v>1245.9982699999998</v>
      </c>
      <c r="AB70" s="8">
        <v>1246</v>
      </c>
      <c r="AC70" s="8">
        <v>0</v>
      </c>
      <c r="AD70" s="8">
        <v>0</v>
      </c>
      <c r="AE70" s="8">
        <v>1245.9982699999998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45966</v>
      </c>
      <c r="AK70" s="3">
        <v>45962</v>
      </c>
      <c r="AL70" s="3">
        <v>45955</v>
      </c>
      <c r="AM70" s="3">
        <v>45963</v>
      </c>
      <c r="AN70" s="3">
        <v>45964</v>
      </c>
      <c r="AO70" s="3">
        <v>45965</v>
      </c>
      <c r="AP70" s="3">
        <v>45961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94.142091511111104</v>
      </c>
    </row>
    <row r="71" spans="1:56" ht="27.75" customHeight="1" x14ac:dyDescent="0.45">
      <c r="A71" s="3">
        <v>45916</v>
      </c>
      <c r="B71" s="14" t="s">
        <v>294</v>
      </c>
      <c r="C71" s="9" t="s">
        <v>228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45965</v>
      </c>
      <c r="U71" s="11">
        <v>5000</v>
      </c>
      <c r="V71" s="10">
        <v>5100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45965</v>
      </c>
      <c r="AK71" s="3">
        <v>45961</v>
      </c>
      <c r="AL71" s="3">
        <v>45954</v>
      </c>
      <c r="AM71" s="3">
        <v>45962</v>
      </c>
      <c r="AN71" s="3">
        <v>45963</v>
      </c>
      <c r="AO71" s="3">
        <v>45964</v>
      </c>
      <c r="AP71" s="3">
        <v>45960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294</v>
      </c>
      <c r="C72" s="9" t="s">
        <v>228</v>
      </c>
      <c r="D72" s="13" t="s">
        <v>281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45965</v>
      </c>
      <c r="U72" s="11">
        <v>5000</v>
      </c>
      <c r="V72" s="10">
        <v>4900</v>
      </c>
      <c r="W72" s="10">
        <v>100</v>
      </c>
      <c r="X72" s="10">
        <v>5385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45965</v>
      </c>
      <c r="AK72" s="3">
        <v>45961</v>
      </c>
      <c r="AL72" s="3">
        <v>45954</v>
      </c>
      <c r="AM72" s="3">
        <v>45962</v>
      </c>
      <c r="AN72" s="3">
        <v>45963</v>
      </c>
      <c r="AO72" s="3">
        <v>45964</v>
      </c>
      <c r="AP72" s="3">
        <v>45960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294</v>
      </c>
      <c r="C73" s="9" t="s">
        <v>228</v>
      </c>
      <c r="D73" s="13" t="s">
        <v>280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45965</v>
      </c>
      <c r="U73" s="11">
        <v>5000</v>
      </c>
      <c r="V73" s="10">
        <v>3000</v>
      </c>
      <c r="W73" s="10">
        <v>2000</v>
      </c>
      <c r="X73" s="10">
        <v>4400</v>
      </c>
      <c r="Y73" s="10">
        <v>630</v>
      </c>
      <c r="Z73" s="9" t="s">
        <v>80</v>
      </c>
      <c r="AA73" s="8">
        <v>695.28689999999995</v>
      </c>
      <c r="AB73" s="8">
        <v>695.28689999999995</v>
      </c>
      <c r="AC73" s="8">
        <v>0</v>
      </c>
      <c r="AD73" s="8">
        <v>695.28689999999995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45965</v>
      </c>
      <c r="AK73" s="3">
        <v>45961</v>
      </c>
      <c r="AL73" s="3">
        <v>45954</v>
      </c>
      <c r="AM73" s="3">
        <v>45962</v>
      </c>
      <c r="AN73" s="3">
        <v>45963</v>
      </c>
      <c r="AO73" s="3">
        <v>45964</v>
      </c>
      <c r="AP73" s="3">
        <v>45960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294</v>
      </c>
      <c r="C74" s="9" t="s">
        <v>228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2500</v>
      </c>
      <c r="V74" s="10">
        <v>2089</v>
      </c>
      <c r="W74" s="10">
        <v>411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294</v>
      </c>
      <c r="C75" s="9" t="s">
        <v>228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45971</v>
      </c>
      <c r="U75" s="11">
        <v>2500</v>
      </c>
      <c r="V75" s="10">
        <v>2500</v>
      </c>
      <c r="W75" s="10">
        <v>0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45971</v>
      </c>
      <c r="AK75" s="3">
        <v>45967</v>
      </c>
      <c r="AL75" s="3">
        <v>45960</v>
      </c>
      <c r="AM75" s="3">
        <v>45968</v>
      </c>
      <c r="AN75" s="3">
        <v>45969</v>
      </c>
      <c r="AO75" s="3">
        <v>45970</v>
      </c>
      <c r="AP75" s="3">
        <v>45966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294</v>
      </c>
      <c r="C76" s="9" t="s">
        <v>228</v>
      </c>
      <c r="D76" s="13" t="s">
        <v>280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45966</v>
      </c>
      <c r="U76" s="11">
        <v>7500</v>
      </c>
      <c r="V76" s="10">
        <v>7500</v>
      </c>
      <c r="W76" s="10">
        <v>0</v>
      </c>
      <c r="X76" s="10">
        <v>7600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45966</v>
      </c>
      <c r="AK76" s="3">
        <v>45962</v>
      </c>
      <c r="AL76" s="3">
        <v>45955</v>
      </c>
      <c r="AM76" s="3">
        <v>45963</v>
      </c>
      <c r="AN76" s="3">
        <v>45964</v>
      </c>
      <c r="AO76" s="3">
        <v>45965</v>
      </c>
      <c r="AP76" s="3">
        <v>45961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294</v>
      </c>
      <c r="C77" s="9" t="s">
        <v>228</v>
      </c>
      <c r="D77" s="13" t="s">
        <v>284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45966</v>
      </c>
      <c r="U77" s="11">
        <v>2500</v>
      </c>
      <c r="V77" s="10">
        <v>2500</v>
      </c>
      <c r="W77" s="10">
        <v>0</v>
      </c>
      <c r="X77" s="10">
        <v>2550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45966</v>
      </c>
      <c r="AK77" s="3">
        <v>45962</v>
      </c>
      <c r="AL77" s="3">
        <v>45955</v>
      </c>
      <c r="AM77" s="3">
        <v>45963</v>
      </c>
      <c r="AN77" s="3">
        <v>45964</v>
      </c>
      <c r="AO77" s="3">
        <v>45965</v>
      </c>
      <c r="AP77" s="3">
        <v>45961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294</v>
      </c>
      <c r="C78" s="9" t="s">
        <v>228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45968</v>
      </c>
      <c r="AK78" s="3">
        <v>45964</v>
      </c>
      <c r="AL78" s="3">
        <v>45957</v>
      </c>
      <c r="AM78" s="3">
        <v>45965</v>
      </c>
      <c r="AN78" s="3">
        <v>45966</v>
      </c>
      <c r="AO78" s="3">
        <v>45967</v>
      </c>
      <c r="AP78" s="3">
        <v>45963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 t="s">
        <v>284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45971</v>
      </c>
      <c r="U79" s="11">
        <v>2500</v>
      </c>
      <c r="V79" s="10">
        <v>929</v>
      </c>
      <c r="W79" s="10">
        <v>1571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45971</v>
      </c>
      <c r="AK79" s="3">
        <v>45967</v>
      </c>
      <c r="AL79" s="3">
        <v>45960</v>
      </c>
      <c r="AM79" s="3">
        <v>45968</v>
      </c>
      <c r="AN79" s="3">
        <v>45969</v>
      </c>
      <c r="AO79" s="3">
        <v>45970</v>
      </c>
      <c r="AP79" s="3">
        <v>45966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294</v>
      </c>
      <c r="C80" s="9" t="s">
        <v>228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294</v>
      </c>
      <c r="C81" s="9" t="s">
        <v>228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208.46344444444443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>
        <v>964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3960.4950000000003</v>
      </c>
      <c r="AB82" s="8">
        <v>0</v>
      </c>
      <c r="AC82" s="8">
        <v>3960.4950000000003</v>
      </c>
      <c r="AD82" s="8">
        <v>0</v>
      </c>
      <c r="AE82" s="8">
        <v>3960.4950000000003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299.23740000000004</v>
      </c>
    </row>
    <row r="83" spans="1:56" ht="27.75" customHeight="1" x14ac:dyDescent="0.45">
      <c r="A83" s="3">
        <v>45916</v>
      </c>
      <c r="B83" s="14" t="s">
        <v>294</v>
      </c>
      <c r="C83" s="9" t="s">
        <v>228</v>
      </c>
      <c r="D83" s="13" t="s">
        <v>280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294</v>
      </c>
      <c r="C84" s="9" t="s">
        <v>228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45923</v>
      </c>
      <c r="B85" s="14" t="s">
        <v>309</v>
      </c>
      <c r="C85" s="9" t="s">
        <v>79</v>
      </c>
      <c r="D85" s="13" t="s">
        <v>310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45972</v>
      </c>
      <c r="U85" s="11">
        <v>12000</v>
      </c>
      <c r="V85" s="10">
        <v>0</v>
      </c>
      <c r="W85" s="10">
        <v>12000</v>
      </c>
      <c r="X85" s="10">
        <v>0</v>
      </c>
      <c r="Y85" s="10">
        <v>12600</v>
      </c>
      <c r="Z85" s="9" t="s">
        <v>80</v>
      </c>
      <c r="AA85" s="8">
        <v>13243.56</v>
      </c>
      <c r="AB85" s="8">
        <v>13243.56</v>
      </c>
      <c r="AC85" s="8">
        <v>0</v>
      </c>
      <c r="AD85" s="8">
        <v>13243.56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294</v>
      </c>
      <c r="C86" s="9" t="s">
        <v>228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45974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294</v>
      </c>
      <c r="C87" s="9" t="s">
        <v>228</v>
      </c>
      <c r="D87" s="13" t="s">
        <v>284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45974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45974</v>
      </c>
      <c r="AK87" s="3">
        <v>45970</v>
      </c>
      <c r="AL87" s="3">
        <v>45963</v>
      </c>
      <c r="AM87" s="3">
        <v>45971</v>
      </c>
      <c r="AN87" s="3">
        <v>45972</v>
      </c>
      <c r="AO87" s="3">
        <v>45973</v>
      </c>
      <c r="AP87" s="3">
        <v>45969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208.46344444444443</v>
      </c>
    </row>
    <row r="88" spans="1:56" ht="27.75" customHeight="1" x14ac:dyDescent="0.45">
      <c r="A88" s="3">
        <v>45941</v>
      </c>
      <c r="B88" s="14" t="s">
        <v>125</v>
      </c>
      <c r="C88" s="9" t="s">
        <v>104</v>
      </c>
      <c r="D88" s="13" t="s">
        <v>353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45975</v>
      </c>
      <c r="AK88" s="3">
        <v>45971</v>
      </c>
      <c r="AL88" s="3">
        <v>45964</v>
      </c>
      <c r="AM88" s="3">
        <v>45972</v>
      </c>
      <c r="AN88" s="3">
        <v>45973</v>
      </c>
      <c r="AO88" s="3">
        <v>45974</v>
      </c>
      <c r="AP88" s="3">
        <v>45970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45896</v>
      </c>
      <c r="B89" s="14" t="s">
        <v>255</v>
      </c>
      <c r="C89" s="9" t="s">
        <v>79</v>
      </c>
      <c r="D89" s="13" t="s">
        <v>256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45975</v>
      </c>
      <c r="U89" s="11">
        <v>3000</v>
      </c>
      <c r="V89" s="10">
        <v>3194</v>
      </c>
      <c r="W89" s="10">
        <v>0</v>
      </c>
      <c r="X89" s="10">
        <v>8100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45975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45958</v>
      </c>
      <c r="B90" s="14" t="s">
        <v>480</v>
      </c>
      <c r="C90" s="9" t="s">
        <v>79</v>
      </c>
      <c r="D90" s="13" t="s">
        <v>481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45977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45977</v>
      </c>
      <c r="AK90" s="3">
        <v>45973</v>
      </c>
      <c r="AL90" s="3">
        <v>45966</v>
      </c>
      <c r="AM90" s="3">
        <v>45974</v>
      </c>
      <c r="AN90" s="3">
        <v>45975</v>
      </c>
      <c r="AO90" s="3">
        <v>45976</v>
      </c>
      <c r="AP90" s="3">
        <v>45972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45978</v>
      </c>
      <c r="AK91" s="3">
        <v>45974</v>
      </c>
      <c r="AL91" s="3">
        <v>45967</v>
      </c>
      <c r="AM91" s="3">
        <v>45975</v>
      </c>
      <c r="AN91" s="3">
        <v>45976</v>
      </c>
      <c r="AO91" s="3">
        <v>45977</v>
      </c>
      <c r="AP91" s="3">
        <v>45973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294</v>
      </c>
      <c r="C92" s="9" t="s">
        <v>228</v>
      </c>
      <c r="D92" s="13" t="s">
        <v>280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45978</v>
      </c>
      <c r="AK92" s="3">
        <v>45974</v>
      </c>
      <c r="AL92" s="3">
        <v>45967</v>
      </c>
      <c r="AM92" s="3">
        <v>45975</v>
      </c>
      <c r="AN92" s="3">
        <v>45976</v>
      </c>
      <c r="AO92" s="3">
        <v>45977</v>
      </c>
      <c r="AP92" s="3">
        <v>45973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45948</v>
      </c>
      <c r="B93" s="14" t="s">
        <v>393</v>
      </c>
      <c r="C93" s="9" t="s">
        <v>104</v>
      </c>
      <c r="D93" s="13" t="s">
        <v>394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45978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6621.78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45958</v>
      </c>
      <c r="B94" s="14" t="s">
        <v>482</v>
      </c>
      <c r="C94" s="9" t="s">
        <v>79</v>
      </c>
      <c r="D94" s="13" t="s">
        <v>483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45979</v>
      </c>
      <c r="AK94" s="3">
        <v>45975</v>
      </c>
      <c r="AL94" s="3">
        <v>45968</v>
      </c>
      <c r="AM94" s="3">
        <v>45976</v>
      </c>
      <c r="AN94" s="3">
        <v>45977</v>
      </c>
      <c r="AO94" s="3">
        <v>45978</v>
      </c>
      <c r="AP94" s="3">
        <v>45974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7.75" customHeight="1" x14ac:dyDescent="0.45">
      <c r="A95" s="3">
        <v>45916</v>
      </c>
      <c r="B95" s="14" t="s">
        <v>294</v>
      </c>
      <c r="C95" s="9" t="s">
        <v>228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45916</v>
      </c>
      <c r="B96" s="14" t="s">
        <v>294</v>
      </c>
      <c r="C96" s="9" t="s">
        <v>228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294</v>
      </c>
      <c r="C97" s="9" t="s">
        <v>228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294</v>
      </c>
      <c r="C98" s="9" t="s">
        <v>228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294</v>
      </c>
      <c r="C99" s="9" t="s">
        <v>228</v>
      </c>
      <c r="D99" s="13" t="s">
        <v>280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294</v>
      </c>
      <c r="C100" s="9" t="s">
        <v>228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7.75" customHeight="1" x14ac:dyDescent="0.45">
      <c r="A101" s="3">
        <v>45916</v>
      </c>
      <c r="B101" s="14" t="s">
        <v>294</v>
      </c>
      <c r="C101" s="9" t="s">
        <v>228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2500</v>
      </c>
      <c r="V101" s="10">
        <v>4659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45933</v>
      </c>
      <c r="B102" s="14" t="s">
        <v>337</v>
      </c>
      <c r="C102" s="9" t="s">
        <v>104</v>
      </c>
      <c r="D102" s="13" t="s">
        <v>325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254</v>
      </c>
      <c r="C103" s="9" t="s">
        <v>79</v>
      </c>
      <c r="D103" s="13" t="s">
        <v>241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45909</v>
      </c>
      <c r="B104" s="14" t="s">
        <v>273</v>
      </c>
      <c r="C104" s="9" t="s">
        <v>79</v>
      </c>
      <c r="D104" s="13" t="s">
        <v>270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45986</v>
      </c>
      <c r="U104" s="11">
        <v>3179</v>
      </c>
      <c r="V104" s="10">
        <v>2531</v>
      </c>
      <c r="W104" s="10">
        <v>648</v>
      </c>
      <c r="X104" s="10">
        <v>6100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45916</v>
      </c>
      <c r="B105" s="14" t="s">
        <v>294</v>
      </c>
      <c r="C105" s="9" t="s">
        <v>228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294</v>
      </c>
      <c r="C106" s="9" t="s">
        <v>228</v>
      </c>
      <c r="D106" s="13" t="s">
        <v>280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294</v>
      </c>
      <c r="C107" s="9" t="s">
        <v>228</v>
      </c>
      <c r="D107" s="13" t="s">
        <v>281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294</v>
      </c>
      <c r="C108" s="9" t="s">
        <v>228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45987</v>
      </c>
      <c r="AK108" s="3">
        <v>45983</v>
      </c>
      <c r="AL108" s="3">
        <v>45976</v>
      </c>
      <c r="AM108" s="3">
        <v>45984</v>
      </c>
      <c r="AN108" s="3">
        <v>45985</v>
      </c>
      <c r="AO108" s="3">
        <v>45986</v>
      </c>
      <c r="AP108" s="3">
        <v>45982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45">
      <c r="A109" s="3">
        <v>45933</v>
      </c>
      <c r="B109" s="14" t="s">
        <v>335</v>
      </c>
      <c r="C109" s="9" t="s">
        <v>104</v>
      </c>
      <c r="D109" s="13" t="s">
        <v>323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45987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45933</v>
      </c>
      <c r="B110" s="14" t="s">
        <v>338</v>
      </c>
      <c r="C110" s="9" t="s">
        <v>104</v>
      </c>
      <c r="D110" s="13" t="s">
        <v>326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45987</v>
      </c>
      <c r="AK110" s="3">
        <v>45983</v>
      </c>
      <c r="AL110" s="3">
        <v>45976</v>
      </c>
      <c r="AM110" s="3">
        <v>45984</v>
      </c>
      <c r="AN110" s="3">
        <v>45985</v>
      </c>
      <c r="AO110" s="3">
        <v>45986</v>
      </c>
      <c r="AP110" s="3">
        <v>45982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294</v>
      </c>
      <c r="C111" s="9" t="s">
        <v>228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294</v>
      </c>
      <c r="C112" s="9" t="s">
        <v>228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294</v>
      </c>
      <c r="C113" s="9" t="s">
        <v>228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294</v>
      </c>
      <c r="C114" s="9" t="s">
        <v>228</v>
      </c>
      <c r="D114" s="13">
        <v>957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45989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45989</v>
      </c>
      <c r="AK114" s="3">
        <v>45985</v>
      </c>
      <c r="AL114" s="3">
        <v>45978</v>
      </c>
      <c r="AM114" s="3">
        <v>45986</v>
      </c>
      <c r="AN114" s="3">
        <v>45987</v>
      </c>
      <c r="AO114" s="3">
        <v>45988</v>
      </c>
      <c r="AP114" s="3">
        <v>45984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7.75" customHeight="1" x14ac:dyDescent="0.45">
      <c r="A115" s="3">
        <v>45892</v>
      </c>
      <c r="B115" s="14" t="s">
        <v>248</v>
      </c>
      <c r="C115" s="9" t="s">
        <v>79</v>
      </c>
      <c r="D115" s="13" t="s">
        <v>202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3000</v>
      </c>
      <c r="W115" s="10">
        <v>0</v>
      </c>
      <c r="X115" s="10">
        <v>6100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3000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45951</v>
      </c>
      <c r="B116" s="14" t="s">
        <v>428</v>
      </c>
      <c r="C116" s="9" t="s">
        <v>135</v>
      </c>
      <c r="D116" s="13" t="s">
        <v>266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886</v>
      </c>
      <c r="V116" s="10">
        <v>0</v>
      </c>
      <c r="W116" s="10">
        <v>886</v>
      </c>
      <c r="X116" s="10">
        <v>21560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397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45958</v>
      </c>
      <c r="B117" s="14" t="s">
        <v>484</v>
      </c>
      <c r="C117" s="9" t="s">
        <v>79</v>
      </c>
      <c r="D117" s="13" t="s">
        <v>485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243.82306666666665</v>
      </c>
    </row>
    <row r="118" spans="1:56" ht="27.75" customHeight="1" x14ac:dyDescent="0.45">
      <c r="A118" s="3">
        <v>45891</v>
      </c>
      <c r="B118" s="14" t="s">
        <v>252</v>
      </c>
      <c r="C118" s="9" t="s">
        <v>79</v>
      </c>
      <c r="D118" s="13" t="s">
        <v>253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2500</v>
      </c>
      <c r="W118" s="10">
        <v>500</v>
      </c>
      <c r="X118" s="10">
        <v>9455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75</v>
      </c>
      <c r="AI118" s="1">
        <v>5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45958</v>
      </c>
      <c r="B119" s="14" t="s">
        <v>470</v>
      </c>
      <c r="C119" s="9" t="s">
        <v>104</v>
      </c>
      <c r="D119" s="13" t="s">
        <v>471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7.75" customHeight="1" x14ac:dyDescent="0.45">
      <c r="A120" s="3">
        <v>45891</v>
      </c>
      <c r="B120" s="14" t="s">
        <v>250</v>
      </c>
      <c r="C120" s="9" t="s">
        <v>79</v>
      </c>
      <c r="D120" s="13" t="s">
        <v>251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6000</v>
      </c>
      <c r="V120" s="10">
        <v>5447</v>
      </c>
      <c r="W120" s="10">
        <v>553</v>
      </c>
      <c r="X120" s="10">
        <v>9150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8447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 t="s">
        <v>131</v>
      </c>
      <c r="B121" s="14" t="s">
        <v>131</v>
      </c>
      <c r="C121" s="9" t="s">
        <v>135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45">
      <c r="A122" s="3">
        <v>45933</v>
      </c>
      <c r="B122" s="14" t="s">
        <v>336</v>
      </c>
      <c r="C122" s="9" t="s">
        <v>79</v>
      </c>
      <c r="D122" s="13" t="s">
        <v>324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7.75" customHeight="1" x14ac:dyDescent="0.45">
      <c r="A123" s="3" t="s">
        <v>131</v>
      </c>
      <c r="B123" s="14" t="s">
        <v>131</v>
      </c>
      <c r="C123" s="9" t="s">
        <v>79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80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1667.7075555555555</v>
      </c>
    </row>
    <row r="124" spans="1:56" ht="27.75" customHeight="1" x14ac:dyDescent="0.45">
      <c r="A124" s="3" t="s">
        <v>131</v>
      </c>
      <c r="B124" s="14" t="s">
        <v>131</v>
      </c>
      <c r="C124" s="9" t="s">
        <v>95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80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21513.800000000003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1625.4871111111113</v>
      </c>
    </row>
    <row r="125" spans="1:56" ht="27.75" customHeight="1" x14ac:dyDescent="0.45">
      <c r="A125" s="3" t="s">
        <v>131</v>
      </c>
      <c r="B125" s="14" t="s">
        <v>131</v>
      </c>
      <c r="C125" s="9" t="s">
        <v>228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 t="s">
        <v>63</v>
      </c>
      <c r="U125" s="11">
        <v>305000</v>
      </c>
      <c r="V125" s="10">
        <v>0</v>
      </c>
      <c r="W125" s="10">
        <v>305000</v>
      </c>
      <c r="X125" s="10">
        <v>0</v>
      </c>
      <c r="Y125" s="10">
        <v>320250</v>
      </c>
      <c r="Z125" s="9" t="s">
        <v>80</v>
      </c>
      <c r="AA125" s="8">
        <v>336607.14999999997</v>
      </c>
      <c r="AB125" s="8">
        <v>0</v>
      </c>
      <c r="AC125" s="8">
        <v>336607.14999999997</v>
      </c>
      <c r="AD125" s="8">
        <v>0</v>
      </c>
      <c r="AE125" s="8">
        <v>336607.14999999997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25432.540222222222</v>
      </c>
    </row>
    <row r="126" spans="1:56" ht="27.75" customHeight="1" x14ac:dyDescent="0.45">
      <c r="A126" s="3">
        <v>45933</v>
      </c>
      <c r="B126" s="14" t="s">
        <v>334</v>
      </c>
      <c r="C126" s="9" t="s">
        <v>104</v>
      </c>
      <c r="D126" s="13" t="s">
        <v>201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45919</v>
      </c>
      <c r="B127" s="14" t="s">
        <v>301</v>
      </c>
      <c r="C127" s="9" t="s">
        <v>135</v>
      </c>
      <c r="D127" s="13" t="s">
        <v>206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1172</v>
      </c>
      <c r="V127" s="10">
        <v>0</v>
      </c>
      <c r="W127" s="10">
        <v>1172</v>
      </c>
      <c r="X127" s="10">
        <v>21290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296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45923</v>
      </c>
      <c r="B128" s="14" t="s">
        <v>309</v>
      </c>
      <c r="C128" s="9" t="s">
        <v>79</v>
      </c>
      <c r="D128" s="13" t="s">
        <v>310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13000</v>
      </c>
      <c r="V128" s="10">
        <v>0</v>
      </c>
      <c r="W128" s="10">
        <v>13000</v>
      </c>
      <c r="X128" s="10">
        <v>0</v>
      </c>
      <c r="Y128" s="10">
        <v>13650</v>
      </c>
      <c r="Z128" s="9" t="s">
        <v>80</v>
      </c>
      <c r="AA128" s="8">
        <v>14347.189999999999</v>
      </c>
      <c r="AB128" s="8">
        <v>14347.189999999999</v>
      </c>
      <c r="AC128" s="8">
        <v>0</v>
      </c>
      <c r="AD128" s="8">
        <v>14347.189999999999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244</v>
      </c>
      <c r="C129" s="9" t="s">
        <v>79</v>
      </c>
      <c r="D129" s="13" t="s">
        <v>245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2265.4764825000002</v>
      </c>
      <c r="AC129" s="8">
        <v>0</v>
      </c>
      <c r="AD129" s="8">
        <v>2265.4764825000002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45796</v>
      </c>
      <c r="B130" s="14" t="s">
        <v>220</v>
      </c>
      <c r="C130" s="9" t="s">
        <v>135</v>
      </c>
      <c r="D130" s="13" t="s">
        <v>219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45674</v>
      </c>
      <c r="B131" s="14" t="s">
        <v>208</v>
      </c>
      <c r="C131" s="9" t="s">
        <v>135</v>
      </c>
      <c r="D131" s="13" t="s">
        <v>207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214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45611</v>
      </c>
      <c r="B132" s="14" t="s">
        <v>182</v>
      </c>
      <c r="C132" s="9" t="s">
        <v>135</v>
      </c>
      <c r="D132" s="13" t="s">
        <v>181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45523</v>
      </c>
      <c r="B133" s="14" t="s">
        <v>172</v>
      </c>
      <c r="C133" s="9" t="s">
        <v>135</v>
      </c>
      <c r="D133" s="13" t="s">
        <v>171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45911</v>
      </c>
      <c r="B134" s="14" t="s">
        <v>274</v>
      </c>
      <c r="C134" s="9" t="s">
        <v>104</v>
      </c>
      <c r="D134" s="13" t="s">
        <v>275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2477</v>
      </c>
      <c r="W134" s="10">
        <v>523</v>
      </c>
      <c r="X134" s="10">
        <v>8465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45908</v>
      </c>
      <c r="B135" s="14" t="s">
        <v>272</v>
      </c>
      <c r="C135" s="9" t="s">
        <v>221</v>
      </c>
      <c r="D135" s="13" t="s">
        <v>222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45908</v>
      </c>
      <c r="B136" s="14" t="s">
        <v>272</v>
      </c>
      <c r="C136" s="9" t="s">
        <v>221</v>
      </c>
      <c r="D136" s="13" t="s">
        <v>247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45799</v>
      </c>
      <c r="B137" s="14" t="s">
        <v>224</v>
      </c>
      <c r="C137" s="9" t="s">
        <v>221</v>
      </c>
      <c r="D137" s="13" t="s">
        <v>222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3975</v>
      </c>
      <c r="W137" s="10">
        <v>25</v>
      </c>
      <c r="X137" s="10">
        <v>4140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196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45799</v>
      </c>
      <c r="B138" s="14" t="s">
        <v>224</v>
      </c>
      <c r="C138" s="9" t="s">
        <v>221</v>
      </c>
      <c r="D138" s="13" t="s">
        <v>247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4056</v>
      </c>
      <c r="W138" s="10">
        <v>0</v>
      </c>
      <c r="X138" s="10">
        <v>4404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196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45541</v>
      </c>
      <c r="B139" s="14" t="s">
        <v>174</v>
      </c>
      <c r="C139" s="9" t="s">
        <v>104</v>
      </c>
      <c r="D139" s="13" t="s">
        <v>175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692091.65715249989</v>
      </c>
      <c r="AB140" s="8">
        <v>78847.078882499991</v>
      </c>
      <c r="AC140" s="8">
        <v>613244.57826999994</v>
      </c>
      <c r="AD140" s="8">
        <v>66260.928882499997</v>
      </c>
      <c r="AE140" s="8">
        <v>625830.72826999985</v>
      </c>
      <c r="AF140" s="8" t="s">
        <v>58</v>
      </c>
      <c r="AG140" s="1" t="s">
        <v>112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45916</v>
      </c>
      <c r="B141" s="14" t="s">
        <v>295</v>
      </c>
      <c r="C141" s="9" t="s">
        <v>228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45961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45961</v>
      </c>
      <c r="AK141" s="3">
        <v>0</v>
      </c>
      <c r="AL141" s="3">
        <v>45952</v>
      </c>
      <c r="AM141" s="3">
        <v>45959</v>
      </c>
      <c r="AN141" s="3">
        <v>45960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45">
      <c r="A142" s="3">
        <v>45916</v>
      </c>
      <c r="B142" s="14" t="s">
        <v>295</v>
      </c>
      <c r="C142" s="9" t="s">
        <v>228</v>
      </c>
      <c r="D142" s="13" t="s">
        <v>285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45961</v>
      </c>
      <c r="U142" s="11">
        <v>5000</v>
      </c>
      <c r="V142" s="10">
        <v>5100</v>
      </c>
      <c r="W142" s="10">
        <v>0</v>
      </c>
      <c r="X142" s="10">
        <v>5300</v>
      </c>
      <c r="Y142" s="10">
        <v>0</v>
      </c>
      <c r="Z142" s="9" t="s">
        <v>229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45961</v>
      </c>
      <c r="AK142" s="3">
        <v>0</v>
      </c>
      <c r="AL142" s="3">
        <v>45952</v>
      </c>
      <c r="AM142" s="3">
        <v>45959</v>
      </c>
      <c r="AN142" s="3">
        <v>45960</v>
      </c>
      <c r="AO142" s="3">
        <v>45960</v>
      </c>
      <c r="AP142" s="3">
        <v>45956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262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 t="s">
        <v>288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45961</v>
      </c>
      <c r="AK143" s="3">
        <v>0</v>
      </c>
      <c r="AL143" s="3">
        <v>45952</v>
      </c>
      <c r="AM143" s="3">
        <v>45959</v>
      </c>
      <c r="AN143" s="3">
        <v>45960</v>
      </c>
      <c r="AO143" s="3">
        <v>45960</v>
      </c>
      <c r="AP143" s="3">
        <v>45956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45961</v>
      </c>
      <c r="U144" s="11">
        <v>5000</v>
      </c>
      <c r="V144" s="10">
        <v>5000</v>
      </c>
      <c r="W144" s="10">
        <v>0</v>
      </c>
      <c r="X144" s="10">
        <v>5324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45961</v>
      </c>
      <c r="AK144" s="3">
        <v>0</v>
      </c>
      <c r="AL144" s="3">
        <v>45952</v>
      </c>
      <c r="AM144" s="3">
        <v>45959</v>
      </c>
      <c r="AN144" s="3">
        <v>45960</v>
      </c>
      <c r="AO144" s="3">
        <v>45960</v>
      </c>
      <c r="AP144" s="3">
        <v>45956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 t="s">
        <v>286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292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45964</v>
      </c>
      <c r="U146" s="11">
        <v>5000</v>
      </c>
      <c r="V146" s="10">
        <v>5000</v>
      </c>
      <c r="W146" s="10">
        <v>0</v>
      </c>
      <c r="X146" s="10">
        <v>5140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45964</v>
      </c>
      <c r="AK146" s="3">
        <v>0</v>
      </c>
      <c r="AL146" s="3">
        <v>45955</v>
      </c>
      <c r="AM146" s="3">
        <v>45962</v>
      </c>
      <c r="AN146" s="3">
        <v>45963</v>
      </c>
      <c r="AO146" s="3">
        <v>45963</v>
      </c>
      <c r="AP146" s="3">
        <v>45959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288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229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45971</v>
      </c>
      <c r="AK147" s="3">
        <v>0</v>
      </c>
      <c r="AL147" s="3">
        <v>45962</v>
      </c>
      <c r="AM147" s="3">
        <v>45969</v>
      </c>
      <c r="AN147" s="3">
        <v>45970</v>
      </c>
      <c r="AO147" s="3">
        <v>45970</v>
      </c>
      <c r="AP147" s="3">
        <v>45966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285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5000</v>
      </c>
      <c r="V148" s="10">
        <v>5100</v>
      </c>
      <c r="W148" s="10">
        <v>0</v>
      </c>
      <c r="X148" s="10">
        <v>5280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45964</v>
      </c>
      <c r="U150" s="11">
        <v>2500</v>
      </c>
      <c r="V150" s="10">
        <v>2500</v>
      </c>
      <c r="W150" s="10">
        <v>0</v>
      </c>
      <c r="X150" s="10">
        <v>2550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45964</v>
      </c>
      <c r="AK150" s="3">
        <v>0</v>
      </c>
      <c r="AL150" s="3">
        <v>45955</v>
      </c>
      <c r="AM150" s="3">
        <v>45962</v>
      </c>
      <c r="AN150" s="3">
        <v>45963</v>
      </c>
      <c r="AO150" s="3">
        <v>45963</v>
      </c>
      <c r="AP150" s="3">
        <v>45959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 t="s">
        <v>293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45965</v>
      </c>
      <c r="U151" s="11">
        <v>5000</v>
      </c>
      <c r="V151" s="10">
        <v>4666</v>
      </c>
      <c r="W151" s="10">
        <v>334</v>
      </c>
      <c r="X151" s="10">
        <v>5300</v>
      </c>
      <c r="Y151" s="10">
        <v>0</v>
      </c>
      <c r="Z151" s="9" t="s">
        <v>229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45965</v>
      </c>
      <c r="AK151" s="3">
        <v>0</v>
      </c>
      <c r="AL151" s="3">
        <v>45956</v>
      </c>
      <c r="AM151" s="3">
        <v>45963</v>
      </c>
      <c r="AN151" s="3">
        <v>45964</v>
      </c>
      <c r="AO151" s="3">
        <v>45964</v>
      </c>
      <c r="AP151" s="3">
        <v>45960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290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45966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229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45966</v>
      </c>
      <c r="AK153" s="3">
        <v>0</v>
      </c>
      <c r="AL153" s="3">
        <v>45957</v>
      </c>
      <c r="AM153" s="3">
        <v>45964</v>
      </c>
      <c r="AN153" s="3">
        <v>45965</v>
      </c>
      <c r="AO153" s="3">
        <v>45965</v>
      </c>
      <c r="AP153" s="3">
        <v>45961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2500</v>
      </c>
      <c r="V154" s="10">
        <v>2500</v>
      </c>
      <c r="W154" s="10">
        <v>0</v>
      </c>
      <c r="X154" s="10">
        <v>2550</v>
      </c>
      <c r="Y154" s="10">
        <v>0</v>
      </c>
      <c r="Z154" s="9" t="s">
        <v>229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 t="s">
        <v>378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3500</v>
      </c>
      <c r="V155" s="10">
        <v>3500</v>
      </c>
      <c r="W155" s="10">
        <v>0</v>
      </c>
      <c r="X155" s="10">
        <v>3790</v>
      </c>
      <c r="Y155" s="10">
        <v>0</v>
      </c>
      <c r="Z155" s="9" t="s">
        <v>229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 t="s">
        <v>311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45966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45966</v>
      </c>
      <c r="AK156" s="3">
        <v>0</v>
      </c>
      <c r="AL156" s="3">
        <v>45957</v>
      </c>
      <c r="AM156" s="3">
        <v>45964</v>
      </c>
      <c r="AN156" s="3">
        <v>45965</v>
      </c>
      <c r="AO156" s="3">
        <v>45965</v>
      </c>
      <c r="AP156" s="3">
        <v>45961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283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45964</v>
      </c>
      <c r="U157" s="11">
        <v>2500</v>
      </c>
      <c r="V157" s="10">
        <v>1995</v>
      </c>
      <c r="W157" s="10">
        <v>505</v>
      </c>
      <c r="X157" s="10">
        <v>2521</v>
      </c>
      <c r="Y157" s="10">
        <v>0</v>
      </c>
      <c r="Z157" s="9" t="s">
        <v>229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45964</v>
      </c>
      <c r="AK157" s="3">
        <v>0</v>
      </c>
      <c r="AL157" s="3">
        <v>45955</v>
      </c>
      <c r="AM157" s="3">
        <v>45962</v>
      </c>
      <c r="AN157" s="3">
        <v>45963</v>
      </c>
      <c r="AO157" s="3">
        <v>45963</v>
      </c>
      <c r="AP157" s="3">
        <v>45959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 t="s">
        <v>288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45966</v>
      </c>
      <c r="U159" s="11">
        <v>2500</v>
      </c>
      <c r="V159" s="10">
        <v>2500</v>
      </c>
      <c r="W159" s="10">
        <v>0</v>
      </c>
      <c r="X159" s="10">
        <v>2555</v>
      </c>
      <c r="Y159" s="10">
        <v>0</v>
      </c>
      <c r="Z159" s="9" t="s">
        <v>229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45966</v>
      </c>
      <c r="AK159" s="3">
        <v>0</v>
      </c>
      <c r="AL159" s="3">
        <v>45957</v>
      </c>
      <c r="AM159" s="3">
        <v>45964</v>
      </c>
      <c r="AN159" s="3">
        <v>45965</v>
      </c>
      <c r="AO159" s="3">
        <v>45965</v>
      </c>
      <c r="AP159" s="3">
        <v>45961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45964</v>
      </c>
      <c r="AK160" s="3">
        <v>0</v>
      </c>
      <c r="AL160" s="3">
        <v>45955</v>
      </c>
      <c r="AM160" s="3">
        <v>45962</v>
      </c>
      <c r="AN160" s="3">
        <v>45963</v>
      </c>
      <c r="AO160" s="3">
        <v>45963</v>
      </c>
      <c r="AP160" s="3">
        <v>45959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 t="s">
        <v>285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5000</v>
      </c>
      <c r="V161" s="10">
        <v>3707</v>
      </c>
      <c r="W161" s="10">
        <v>1293</v>
      </c>
      <c r="X161" s="10">
        <v>2235</v>
      </c>
      <c r="Y161" s="10">
        <v>1357.65</v>
      </c>
      <c r="Z161" s="9" t="s">
        <v>229</v>
      </c>
      <c r="AA161" s="8">
        <v>1463.1200100000001</v>
      </c>
      <c r="AB161" s="8">
        <v>0</v>
      </c>
      <c r="AC161" s="8">
        <v>1463.1200100000001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115.26134301000003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283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229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45964</v>
      </c>
      <c r="AK162" s="3">
        <v>0</v>
      </c>
      <c r="AL162" s="3">
        <v>45955</v>
      </c>
      <c r="AM162" s="3">
        <v>45962</v>
      </c>
      <c r="AN162" s="3">
        <v>45963</v>
      </c>
      <c r="AO162" s="3">
        <v>45963</v>
      </c>
      <c r="AP162" s="3">
        <v>45959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 t="s">
        <v>311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45974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45974</v>
      </c>
      <c r="AK163" s="3">
        <v>0</v>
      </c>
      <c r="AL163" s="3">
        <v>45965</v>
      </c>
      <c r="AM163" s="3">
        <v>45972</v>
      </c>
      <c r="AN163" s="3">
        <v>45973</v>
      </c>
      <c r="AO163" s="3">
        <v>45973</v>
      </c>
      <c r="AP163" s="3">
        <v>45969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45968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45968</v>
      </c>
      <c r="AK164" s="3">
        <v>0</v>
      </c>
      <c r="AL164" s="3">
        <v>45959</v>
      </c>
      <c r="AM164" s="3">
        <v>45966</v>
      </c>
      <c r="AN164" s="3">
        <v>45967</v>
      </c>
      <c r="AO164" s="3">
        <v>45967</v>
      </c>
      <c r="AP164" s="3">
        <v>45963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 t="s">
        <v>288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45968</v>
      </c>
      <c r="U165" s="11">
        <v>10000</v>
      </c>
      <c r="V165" s="10">
        <v>10000</v>
      </c>
      <c r="W165" s="10">
        <v>0</v>
      </c>
      <c r="X165" s="10">
        <v>10200</v>
      </c>
      <c r="Y165" s="10">
        <v>0</v>
      </c>
      <c r="Z165" s="9" t="s">
        <v>229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45968</v>
      </c>
      <c r="AK165" s="3">
        <v>0</v>
      </c>
      <c r="AL165" s="3">
        <v>45959</v>
      </c>
      <c r="AM165" s="3">
        <v>45966</v>
      </c>
      <c r="AN165" s="3">
        <v>45967</v>
      </c>
      <c r="AO165" s="3">
        <v>45967</v>
      </c>
      <c r="AP165" s="3">
        <v>45963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0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 t="s">
        <v>285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229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45968</v>
      </c>
      <c r="AK166" s="3">
        <v>0</v>
      </c>
      <c r="AL166" s="3">
        <v>45959</v>
      </c>
      <c r="AM166" s="3">
        <v>45966</v>
      </c>
      <c r="AN166" s="3">
        <v>45967</v>
      </c>
      <c r="AO166" s="3">
        <v>45967</v>
      </c>
      <c r="AP166" s="3">
        <v>45963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891.42570000000023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45968</v>
      </c>
      <c r="U167" s="11">
        <v>7500</v>
      </c>
      <c r="V167" s="10">
        <v>4040</v>
      </c>
      <c r="W167" s="10">
        <v>3460</v>
      </c>
      <c r="X167" s="10">
        <v>5997</v>
      </c>
      <c r="Y167" s="10">
        <v>1578.15</v>
      </c>
      <c r="Z167" s="9" t="s">
        <v>229</v>
      </c>
      <c r="AA167" s="8">
        <v>1785.7871955000003</v>
      </c>
      <c r="AB167" s="8">
        <v>1785.7871955000003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45968</v>
      </c>
      <c r="AK167" s="3">
        <v>0</v>
      </c>
      <c r="AL167" s="3">
        <v>45959</v>
      </c>
      <c r="AM167" s="3">
        <v>45966</v>
      </c>
      <c r="AN167" s="3">
        <v>45967</v>
      </c>
      <c r="AO167" s="3">
        <v>45967</v>
      </c>
      <c r="AP167" s="3">
        <v>45963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 t="s">
        <v>282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45968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229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45968</v>
      </c>
      <c r="AK168" s="3">
        <v>0</v>
      </c>
      <c r="AL168" s="3">
        <v>45959</v>
      </c>
      <c r="AM168" s="3">
        <v>45966</v>
      </c>
      <c r="AN168" s="3">
        <v>45967</v>
      </c>
      <c r="AO168" s="3">
        <v>45967</v>
      </c>
      <c r="AP168" s="3">
        <v>45963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0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45971</v>
      </c>
      <c r="U169" s="11">
        <v>2500</v>
      </c>
      <c r="V169" s="10">
        <v>2115</v>
      </c>
      <c r="W169" s="10">
        <v>385</v>
      </c>
      <c r="X169" s="10">
        <v>2550</v>
      </c>
      <c r="Y169" s="10">
        <v>0</v>
      </c>
      <c r="Z169" s="9" t="s">
        <v>229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45971</v>
      </c>
      <c r="AK169" s="3">
        <v>0</v>
      </c>
      <c r="AL169" s="3">
        <v>45962</v>
      </c>
      <c r="AM169" s="3">
        <v>45969</v>
      </c>
      <c r="AN169" s="3">
        <v>45970</v>
      </c>
      <c r="AO169" s="3">
        <v>45970</v>
      </c>
      <c r="AP169" s="3">
        <v>45966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0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 t="s">
        <v>293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45971</v>
      </c>
      <c r="AK170" s="3">
        <v>0</v>
      </c>
      <c r="AL170" s="3">
        <v>45962</v>
      </c>
      <c r="AM170" s="3">
        <v>45969</v>
      </c>
      <c r="AN170" s="3">
        <v>45970</v>
      </c>
      <c r="AO170" s="3">
        <v>45970</v>
      </c>
      <c r="AP170" s="3">
        <v>45966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290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45971</v>
      </c>
      <c r="AK171" s="3">
        <v>0</v>
      </c>
      <c r="AL171" s="3">
        <v>45962</v>
      </c>
      <c r="AM171" s="3">
        <v>45969</v>
      </c>
      <c r="AN171" s="3">
        <v>45970</v>
      </c>
      <c r="AO171" s="3">
        <v>45970</v>
      </c>
      <c r="AP171" s="3">
        <v>45966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 t="s">
        <v>288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45971</v>
      </c>
      <c r="U172" s="11">
        <v>5000</v>
      </c>
      <c r="V172" s="10">
        <v>5000</v>
      </c>
      <c r="W172" s="10">
        <v>0</v>
      </c>
      <c r="X172" s="10">
        <v>5050</v>
      </c>
      <c r="Y172" s="10">
        <v>0</v>
      </c>
      <c r="Z172" s="9" t="s">
        <v>229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45971</v>
      </c>
      <c r="AK172" s="3">
        <v>0</v>
      </c>
      <c r="AL172" s="3">
        <v>45962</v>
      </c>
      <c r="AM172" s="3">
        <v>45969</v>
      </c>
      <c r="AN172" s="3">
        <v>45970</v>
      </c>
      <c r="AO172" s="3">
        <v>45970</v>
      </c>
      <c r="AP172" s="3">
        <v>45966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0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285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229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45971</v>
      </c>
      <c r="AK173" s="3">
        <v>0</v>
      </c>
      <c r="AL173" s="3">
        <v>45962</v>
      </c>
      <c r="AM173" s="3">
        <v>45969</v>
      </c>
      <c r="AN173" s="3">
        <v>45970</v>
      </c>
      <c r="AO173" s="3">
        <v>45970</v>
      </c>
      <c r="AP173" s="3">
        <v>45966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891.42570000000023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 t="s">
        <v>287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2026</v>
      </c>
      <c r="W175" s="10">
        <v>474</v>
      </c>
      <c r="X175" s="10">
        <v>2550</v>
      </c>
      <c r="Y175" s="10">
        <v>0</v>
      </c>
      <c r="Z175" s="9" t="s">
        <v>229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0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45972</v>
      </c>
      <c r="U176" s="11">
        <v>5000</v>
      </c>
      <c r="V176" s="10">
        <v>5100</v>
      </c>
      <c r="W176" s="10">
        <v>0</v>
      </c>
      <c r="X176" s="10">
        <v>5373</v>
      </c>
      <c r="Y176" s="10">
        <v>0</v>
      </c>
      <c r="Z176" s="9" t="s">
        <v>229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45972</v>
      </c>
      <c r="AK176" s="3">
        <v>0</v>
      </c>
      <c r="AL176" s="3">
        <v>45963</v>
      </c>
      <c r="AM176" s="3">
        <v>45970</v>
      </c>
      <c r="AN176" s="3">
        <v>45971</v>
      </c>
      <c r="AO176" s="3">
        <v>45971</v>
      </c>
      <c r="AP176" s="3">
        <v>45967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0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45972</v>
      </c>
      <c r="U177" s="11">
        <v>2500</v>
      </c>
      <c r="V177" s="10">
        <v>2500</v>
      </c>
      <c r="W177" s="10">
        <v>0</v>
      </c>
      <c r="X177" s="10">
        <v>2555</v>
      </c>
      <c r="Y177" s="10">
        <v>0</v>
      </c>
      <c r="Z177" s="9" t="s">
        <v>229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45972</v>
      </c>
      <c r="AK177" s="3">
        <v>0</v>
      </c>
      <c r="AL177" s="3">
        <v>45963</v>
      </c>
      <c r="AM177" s="3">
        <v>45970</v>
      </c>
      <c r="AN177" s="3">
        <v>45971</v>
      </c>
      <c r="AO177" s="3">
        <v>45971</v>
      </c>
      <c r="AP177" s="3">
        <v>45967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45972</v>
      </c>
      <c r="AK178" s="3">
        <v>0</v>
      </c>
      <c r="AL178" s="3">
        <v>45963</v>
      </c>
      <c r="AM178" s="3">
        <v>45970</v>
      </c>
      <c r="AN178" s="3">
        <v>45971</v>
      </c>
      <c r="AO178" s="3">
        <v>45971</v>
      </c>
      <c r="AP178" s="3">
        <v>45967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288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45972</v>
      </c>
      <c r="U179" s="11">
        <v>5000</v>
      </c>
      <c r="V179" s="10">
        <v>5000</v>
      </c>
      <c r="W179" s="10">
        <v>0</v>
      </c>
      <c r="X179" s="10">
        <v>5050</v>
      </c>
      <c r="Y179" s="10">
        <v>0</v>
      </c>
      <c r="Z179" s="9" t="s">
        <v>229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45972</v>
      </c>
      <c r="AK179" s="3">
        <v>0</v>
      </c>
      <c r="AL179" s="3">
        <v>45963</v>
      </c>
      <c r="AM179" s="3">
        <v>45970</v>
      </c>
      <c r="AN179" s="3">
        <v>45971</v>
      </c>
      <c r="AO179" s="3">
        <v>45971</v>
      </c>
      <c r="AP179" s="3">
        <v>45967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0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379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45972</v>
      </c>
      <c r="U180" s="11">
        <v>3500</v>
      </c>
      <c r="V180" s="10">
        <v>0</v>
      </c>
      <c r="W180" s="10">
        <v>3500</v>
      </c>
      <c r="X180" s="10">
        <v>0</v>
      </c>
      <c r="Y180" s="10">
        <v>3675</v>
      </c>
      <c r="Z180" s="9" t="s">
        <v>229</v>
      </c>
      <c r="AA180" s="8">
        <v>3862.7049999999999</v>
      </c>
      <c r="AB180" s="8">
        <v>0</v>
      </c>
      <c r="AC180" s="8">
        <v>3862.7049999999999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45972</v>
      </c>
      <c r="AK180" s="3">
        <v>0</v>
      </c>
      <c r="AL180" s="3">
        <v>45963</v>
      </c>
      <c r="AM180" s="3">
        <v>45970</v>
      </c>
      <c r="AN180" s="3">
        <v>45971</v>
      </c>
      <c r="AO180" s="3">
        <v>45971</v>
      </c>
      <c r="AP180" s="3">
        <v>45967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304.29531611111116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45968</v>
      </c>
      <c r="AK181" s="3">
        <v>0</v>
      </c>
      <c r="AL181" s="3">
        <v>45959</v>
      </c>
      <c r="AM181" s="3">
        <v>45966</v>
      </c>
      <c r="AN181" s="3">
        <v>45967</v>
      </c>
      <c r="AO181" s="3">
        <v>45967</v>
      </c>
      <c r="AP181" s="3">
        <v>45963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 t="s">
        <v>311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45974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229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45974</v>
      </c>
      <c r="AK182" s="3">
        <v>0</v>
      </c>
      <c r="AL182" s="3">
        <v>45965</v>
      </c>
      <c r="AM182" s="3">
        <v>45972</v>
      </c>
      <c r="AN182" s="3">
        <v>45973</v>
      </c>
      <c r="AO182" s="3">
        <v>45973</v>
      </c>
      <c r="AP182" s="3">
        <v>45969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0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 t="s">
        <v>381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45974</v>
      </c>
      <c r="U183" s="11">
        <v>2500</v>
      </c>
      <c r="V183" s="10">
        <v>0</v>
      </c>
      <c r="W183" s="10">
        <v>2500</v>
      </c>
      <c r="X183" s="10">
        <v>2550</v>
      </c>
      <c r="Y183" s="10">
        <v>0</v>
      </c>
      <c r="Z183" s="9" t="s">
        <v>229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45974</v>
      </c>
      <c r="AK183" s="3">
        <v>0</v>
      </c>
      <c r="AL183" s="3">
        <v>45965</v>
      </c>
      <c r="AM183" s="3">
        <v>45972</v>
      </c>
      <c r="AN183" s="3">
        <v>45973</v>
      </c>
      <c r="AO183" s="3">
        <v>45973</v>
      </c>
      <c r="AP183" s="3">
        <v>45969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0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229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45974</v>
      </c>
      <c r="AK184" s="3">
        <v>0</v>
      </c>
      <c r="AL184" s="3">
        <v>45965</v>
      </c>
      <c r="AM184" s="3">
        <v>45972</v>
      </c>
      <c r="AN184" s="3">
        <v>45973</v>
      </c>
      <c r="AO184" s="3">
        <v>45973</v>
      </c>
      <c r="AP184" s="3">
        <v>45969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847.40467777777781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45974</v>
      </c>
      <c r="AK185" s="3">
        <v>0</v>
      </c>
      <c r="AL185" s="3">
        <v>45965</v>
      </c>
      <c r="AM185" s="3">
        <v>45972</v>
      </c>
      <c r="AN185" s="3">
        <v>45973</v>
      </c>
      <c r="AO185" s="3">
        <v>45973</v>
      </c>
      <c r="AP185" s="3">
        <v>45969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 t="s">
        <v>283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229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45974</v>
      </c>
      <c r="AK186" s="3">
        <v>0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 t="s">
        <v>290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45975</v>
      </c>
      <c r="AK187" s="3">
        <v>0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288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45975</v>
      </c>
      <c r="U188" s="11">
        <v>5000</v>
      </c>
      <c r="V188" s="10">
        <v>5000</v>
      </c>
      <c r="W188" s="10">
        <v>0</v>
      </c>
      <c r="X188" s="10">
        <v>6400</v>
      </c>
      <c r="Y188" s="10">
        <v>0</v>
      </c>
      <c r="Z188" s="9" t="s">
        <v>229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45975</v>
      </c>
      <c r="AK188" s="3">
        <v>0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0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289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5100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45975</v>
      </c>
      <c r="AK189" s="3">
        <v>0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 t="s">
        <v>285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45975</v>
      </c>
      <c r="AK190" s="3">
        <v>0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 t="s">
        <v>286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45975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229</v>
      </c>
      <c r="AA191" s="8">
        <v>8486.7750000000015</v>
      </c>
      <c r="AB191" s="8">
        <v>0</v>
      </c>
      <c r="AC191" s="8">
        <v>8486.7750000000015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45975</v>
      </c>
      <c r="AK191" s="3">
        <v>0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668.56927500000018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 t="s">
        <v>293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45978</v>
      </c>
      <c r="AK192" s="3">
        <v>0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 t="s">
        <v>288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45978</v>
      </c>
      <c r="AK193" s="3">
        <v>0</v>
      </c>
      <c r="AL193" s="3">
        <v>45969</v>
      </c>
      <c r="AM193" s="3">
        <v>45976</v>
      </c>
      <c r="AN193" s="3">
        <v>45977</v>
      </c>
      <c r="AO193" s="3">
        <v>45977</v>
      </c>
      <c r="AP193" s="3">
        <v>45973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229</v>
      </c>
      <c r="AA194" s="8">
        <v>2759.0749999999998</v>
      </c>
      <c r="AB194" s="8">
        <v>0</v>
      </c>
      <c r="AC194" s="8">
        <v>2759.0749999999998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45978</v>
      </c>
      <c r="AK194" s="3">
        <v>0</v>
      </c>
      <c r="AL194" s="3">
        <v>45969</v>
      </c>
      <c r="AM194" s="3">
        <v>45976</v>
      </c>
      <c r="AN194" s="3">
        <v>45977</v>
      </c>
      <c r="AO194" s="3">
        <v>45977</v>
      </c>
      <c r="AP194" s="3">
        <v>45973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217.3537972222222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 t="s">
        <v>285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45978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229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45978</v>
      </c>
      <c r="AK195" s="3">
        <v>0</v>
      </c>
      <c r="AL195" s="3">
        <v>45969</v>
      </c>
      <c r="AM195" s="3">
        <v>45976</v>
      </c>
      <c r="AN195" s="3">
        <v>45977</v>
      </c>
      <c r="AO195" s="3">
        <v>45977</v>
      </c>
      <c r="AP195" s="3">
        <v>45973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 t="s">
        <v>286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45978</v>
      </c>
      <c r="AK196" s="3">
        <v>0</v>
      </c>
      <c r="AL196" s="3">
        <v>45969</v>
      </c>
      <c r="AM196" s="3">
        <v>45976</v>
      </c>
      <c r="AN196" s="3">
        <v>45977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45978</v>
      </c>
      <c r="U197" s="11">
        <v>2500</v>
      </c>
      <c r="V197" s="10">
        <v>2500</v>
      </c>
      <c r="W197" s="10">
        <v>0</v>
      </c>
      <c r="X197" s="10">
        <v>2600</v>
      </c>
      <c r="Y197" s="10">
        <v>0</v>
      </c>
      <c r="Z197" s="9" t="s">
        <v>229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45978</v>
      </c>
      <c r="AK197" s="3">
        <v>0</v>
      </c>
      <c r="AL197" s="3">
        <v>45969</v>
      </c>
      <c r="AM197" s="3">
        <v>45976</v>
      </c>
      <c r="AN197" s="3">
        <v>45977</v>
      </c>
      <c r="AO197" s="3">
        <v>45977</v>
      </c>
      <c r="AP197" s="3">
        <v>45973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0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291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45979</v>
      </c>
      <c r="U199" s="11">
        <v>2500</v>
      </c>
      <c r="V199" s="10">
        <v>2270</v>
      </c>
      <c r="W199" s="10">
        <v>230</v>
      </c>
      <c r="X199" s="10">
        <v>2555</v>
      </c>
      <c r="Y199" s="10">
        <v>0</v>
      </c>
      <c r="Z199" s="9" t="s">
        <v>229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45979</v>
      </c>
      <c r="AK199" s="3">
        <v>0</v>
      </c>
      <c r="AL199" s="3">
        <v>45970</v>
      </c>
      <c r="AM199" s="3">
        <v>45977</v>
      </c>
      <c r="AN199" s="3">
        <v>45978</v>
      </c>
      <c r="AO199" s="3">
        <v>45978</v>
      </c>
      <c r="AP199" s="3">
        <v>45974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0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45979</v>
      </c>
      <c r="AK200" s="3">
        <v>0</v>
      </c>
      <c r="AL200" s="3">
        <v>45970</v>
      </c>
      <c r="AM200" s="3">
        <v>45977</v>
      </c>
      <c r="AN200" s="3">
        <v>45978</v>
      </c>
      <c r="AO200" s="3">
        <v>45978</v>
      </c>
      <c r="AP200" s="3">
        <v>45974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 t="s">
        <v>290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229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45979</v>
      </c>
      <c r="AK201" s="3">
        <v>0</v>
      </c>
      <c r="AL201" s="3">
        <v>45970</v>
      </c>
      <c r="AM201" s="3">
        <v>45977</v>
      </c>
      <c r="AN201" s="3">
        <v>45978</v>
      </c>
      <c r="AO201" s="3">
        <v>45978</v>
      </c>
      <c r="AP201" s="3">
        <v>45974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423.7023388888889</v>
      </c>
    </row>
    <row r="202" spans="1:56" ht="27.75" customHeight="1" x14ac:dyDescent="0.45">
      <c r="A202" s="3">
        <v>45916</v>
      </c>
      <c r="B202" s="14" t="s">
        <v>295</v>
      </c>
      <c r="C202" s="9" t="s">
        <v>228</v>
      </c>
      <c r="D202" s="13" t="s">
        <v>283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229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45979</v>
      </c>
      <c r="AK202" s="3">
        <v>0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295</v>
      </c>
      <c r="C203" s="9" t="s">
        <v>228</v>
      </c>
      <c r="D203" s="13" t="s">
        <v>311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45980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229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45980</v>
      </c>
      <c r="AK203" s="3">
        <v>0</v>
      </c>
      <c r="AL203" s="3">
        <v>45971</v>
      </c>
      <c r="AM203" s="3">
        <v>45978</v>
      </c>
      <c r="AN203" s="3">
        <v>45979</v>
      </c>
      <c r="AO203" s="3">
        <v>45979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0</v>
      </c>
    </row>
    <row r="204" spans="1:56" ht="27.75" customHeight="1" x14ac:dyDescent="0.45">
      <c r="A204" s="3">
        <v>45916</v>
      </c>
      <c r="B204" s="14" t="s">
        <v>295</v>
      </c>
      <c r="C204" s="9" t="s">
        <v>228</v>
      </c>
      <c r="D204" s="13" t="s">
        <v>288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229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45980</v>
      </c>
      <c r="AK204" s="3">
        <v>0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295</v>
      </c>
      <c r="C205" s="9" t="s">
        <v>228</v>
      </c>
      <c r="D205" s="13" t="s">
        <v>292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45980</v>
      </c>
      <c r="AK205" s="3">
        <v>0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434.7075944444444</v>
      </c>
    </row>
    <row r="206" spans="1:56" ht="27.75" customHeight="1" x14ac:dyDescent="0.45">
      <c r="A206" s="3">
        <v>45916</v>
      </c>
      <c r="B206" s="14" t="s">
        <v>295</v>
      </c>
      <c r="C206" s="9" t="s">
        <v>228</v>
      </c>
      <c r="D206" s="13" t="s">
        <v>285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45980</v>
      </c>
      <c r="AK206" s="3">
        <v>0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295</v>
      </c>
      <c r="C207" s="9" t="s">
        <v>228</v>
      </c>
      <c r="D207" s="13" t="s">
        <v>381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45981</v>
      </c>
      <c r="U207" s="11">
        <v>2500</v>
      </c>
      <c r="V207" s="10">
        <v>0</v>
      </c>
      <c r="W207" s="10">
        <v>2500</v>
      </c>
      <c r="X207" s="10">
        <v>2550</v>
      </c>
      <c r="Y207" s="10">
        <v>0</v>
      </c>
      <c r="Z207" s="9" t="s">
        <v>229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45981</v>
      </c>
      <c r="AK207" s="3">
        <v>0</v>
      </c>
      <c r="AL207" s="3">
        <v>45972</v>
      </c>
      <c r="AM207" s="3">
        <v>45979</v>
      </c>
      <c r="AN207" s="3">
        <v>45980</v>
      </c>
      <c r="AO207" s="3">
        <v>45980</v>
      </c>
      <c r="AP207" s="3">
        <v>45976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0</v>
      </c>
    </row>
    <row r="208" spans="1:56" ht="27.75" customHeight="1" x14ac:dyDescent="0.45">
      <c r="A208" s="3">
        <v>45916</v>
      </c>
      <c r="B208" s="14" t="s">
        <v>295</v>
      </c>
      <c r="C208" s="9" t="s">
        <v>228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229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45981</v>
      </c>
      <c r="AK208" s="3">
        <v>0</v>
      </c>
      <c r="AL208" s="3">
        <v>45972</v>
      </c>
      <c r="AM208" s="3">
        <v>45979</v>
      </c>
      <c r="AN208" s="3">
        <v>45980</v>
      </c>
      <c r="AO208" s="3">
        <v>45980</v>
      </c>
      <c r="AP208" s="3">
        <v>45976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847.40467777777781</v>
      </c>
    </row>
    <row r="209" spans="1:56" ht="27.75" customHeight="1" x14ac:dyDescent="0.45">
      <c r="A209" s="3">
        <v>45916</v>
      </c>
      <c r="B209" s="14" t="s">
        <v>295</v>
      </c>
      <c r="C209" s="9" t="s">
        <v>228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229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45981</v>
      </c>
      <c r="AK209" s="3">
        <v>0</v>
      </c>
      <c r="AL209" s="3">
        <v>45972</v>
      </c>
      <c r="AM209" s="3">
        <v>45979</v>
      </c>
      <c r="AN209" s="3">
        <v>45980</v>
      </c>
      <c r="AO209" s="3">
        <v>45980</v>
      </c>
      <c r="AP209" s="3">
        <v>45976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295</v>
      </c>
      <c r="C210" s="9" t="s">
        <v>228</v>
      </c>
      <c r="D210" s="13" t="s">
        <v>286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229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45981</v>
      </c>
      <c r="AK210" s="3">
        <v>0</v>
      </c>
      <c r="AL210" s="3">
        <v>45972</v>
      </c>
      <c r="AM210" s="3">
        <v>45979</v>
      </c>
      <c r="AN210" s="3">
        <v>45980</v>
      </c>
      <c r="AO210" s="3">
        <v>45980</v>
      </c>
      <c r="AP210" s="3">
        <v>45976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295</v>
      </c>
      <c r="C211" s="9" t="s">
        <v>228</v>
      </c>
      <c r="D211" s="13">
        <v>21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45982</v>
      </c>
      <c r="U211" s="11">
        <v>2500</v>
      </c>
      <c r="V211" s="10">
        <v>1907</v>
      </c>
      <c r="W211" s="10">
        <v>593</v>
      </c>
      <c r="X211" s="10">
        <v>2686</v>
      </c>
      <c r="Y211" s="10">
        <v>0</v>
      </c>
      <c r="Z211" s="9" t="s">
        <v>229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45982</v>
      </c>
      <c r="AK211" s="3">
        <v>0</v>
      </c>
      <c r="AL211" s="3">
        <v>45973</v>
      </c>
      <c r="AM211" s="3">
        <v>45980</v>
      </c>
      <c r="AN211" s="3">
        <v>45981</v>
      </c>
      <c r="AO211" s="3">
        <v>45981</v>
      </c>
      <c r="AP211" s="3">
        <v>45977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0</v>
      </c>
    </row>
    <row r="212" spans="1:56" ht="27.75" customHeight="1" x14ac:dyDescent="0.45">
      <c r="A212" s="3">
        <v>45916</v>
      </c>
      <c r="B212" s="14" t="s">
        <v>295</v>
      </c>
      <c r="C212" s="9" t="s">
        <v>228</v>
      </c>
      <c r="D212" s="13" t="s">
        <v>290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45982</v>
      </c>
      <c r="AK212" s="3">
        <v>0</v>
      </c>
      <c r="AL212" s="3">
        <v>45973</v>
      </c>
      <c r="AM212" s="3">
        <v>45980</v>
      </c>
      <c r="AN212" s="3">
        <v>45981</v>
      </c>
      <c r="AO212" s="3">
        <v>45981</v>
      </c>
      <c r="AP212" s="3">
        <v>45977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295</v>
      </c>
      <c r="C213" s="9" t="s">
        <v>228</v>
      </c>
      <c r="D213" s="13" t="s">
        <v>288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229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45982</v>
      </c>
      <c r="AK213" s="3">
        <v>0</v>
      </c>
      <c r="AL213" s="3">
        <v>45973</v>
      </c>
      <c r="AM213" s="3">
        <v>45980</v>
      </c>
      <c r="AN213" s="3">
        <v>45981</v>
      </c>
      <c r="AO213" s="3">
        <v>45981</v>
      </c>
      <c r="AP213" s="3">
        <v>45977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295</v>
      </c>
      <c r="C214" s="9" t="s">
        <v>228</v>
      </c>
      <c r="D214" s="13" t="s">
        <v>285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229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45982</v>
      </c>
      <c r="AK214" s="3">
        <v>0</v>
      </c>
      <c r="AL214" s="3">
        <v>45973</v>
      </c>
      <c r="AM214" s="3">
        <v>45980</v>
      </c>
      <c r="AN214" s="3">
        <v>45981</v>
      </c>
      <c r="AO214" s="3">
        <v>45981</v>
      </c>
      <c r="AP214" s="3">
        <v>45977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445.71285000000012</v>
      </c>
    </row>
    <row r="215" spans="1:56" ht="27.75" customHeight="1" x14ac:dyDescent="0.45">
      <c r="A215" s="3">
        <v>45916</v>
      </c>
      <c r="B215" s="14" t="s">
        <v>295</v>
      </c>
      <c r="C215" s="9" t="s">
        <v>228</v>
      </c>
      <c r="D215" s="13" t="s">
        <v>293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45985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229</v>
      </c>
      <c r="AA215" s="8">
        <v>4526.2800000000007</v>
      </c>
      <c r="AB215" s="8">
        <v>0</v>
      </c>
      <c r="AC215" s="8">
        <v>4526.2800000000007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45985</v>
      </c>
      <c r="AK215" s="3">
        <v>0</v>
      </c>
      <c r="AL215" s="3">
        <v>45976</v>
      </c>
      <c r="AM215" s="3">
        <v>45983</v>
      </c>
      <c r="AN215" s="3">
        <v>45984</v>
      </c>
      <c r="AO215" s="3">
        <v>45984</v>
      </c>
      <c r="AP215" s="3">
        <v>45980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356.57028000000008</v>
      </c>
    </row>
    <row r="216" spans="1:56" ht="27.75" customHeight="1" x14ac:dyDescent="0.45">
      <c r="A216" s="3">
        <v>45916</v>
      </c>
      <c r="B216" s="14" t="s">
        <v>295</v>
      </c>
      <c r="C216" s="9" t="s">
        <v>228</v>
      </c>
      <c r="D216" s="13" t="s">
        <v>288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229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45985</v>
      </c>
      <c r="AK216" s="3">
        <v>0</v>
      </c>
      <c r="AL216" s="3">
        <v>45976</v>
      </c>
      <c r="AM216" s="3">
        <v>45983</v>
      </c>
      <c r="AN216" s="3">
        <v>45984</v>
      </c>
      <c r="AO216" s="3">
        <v>45984</v>
      </c>
      <c r="AP216" s="3">
        <v>45980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295</v>
      </c>
      <c r="C217" s="9" t="s">
        <v>228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45985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229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45985</v>
      </c>
      <c r="AK217" s="3">
        <v>0</v>
      </c>
      <c r="AL217" s="3">
        <v>45976</v>
      </c>
      <c r="AM217" s="3">
        <v>45983</v>
      </c>
      <c r="AN217" s="3">
        <v>45984</v>
      </c>
      <c r="AO217" s="3">
        <v>45984</v>
      </c>
      <c r="AP217" s="3">
        <v>45980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295</v>
      </c>
      <c r="C218" s="9" t="s">
        <v>228</v>
      </c>
      <c r="D218" s="13" t="s">
        <v>285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229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45985</v>
      </c>
      <c r="AK218" s="3">
        <v>0</v>
      </c>
      <c r="AL218" s="3">
        <v>45976</v>
      </c>
      <c r="AM218" s="3">
        <v>45983</v>
      </c>
      <c r="AN218" s="3">
        <v>45984</v>
      </c>
      <c r="AO218" s="3">
        <v>45984</v>
      </c>
      <c r="AP218" s="3">
        <v>45980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295</v>
      </c>
      <c r="C219" s="9" t="s">
        <v>228</v>
      </c>
      <c r="D219" s="13" t="s">
        <v>286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229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45985</v>
      </c>
      <c r="AK219" s="3">
        <v>0</v>
      </c>
      <c r="AL219" s="3">
        <v>45976</v>
      </c>
      <c r="AM219" s="3">
        <v>45983</v>
      </c>
      <c r="AN219" s="3">
        <v>45984</v>
      </c>
      <c r="AO219" s="3">
        <v>45984</v>
      </c>
      <c r="AP219" s="3">
        <v>45980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230</v>
      </c>
      <c r="BD219" s="56">
        <v>445.71285000000012</v>
      </c>
    </row>
    <row r="220" spans="1:56" ht="27.75" customHeight="1" x14ac:dyDescent="0.45">
      <c r="A220" s="3">
        <v>45916</v>
      </c>
      <c r="B220" s="14" t="s">
        <v>295</v>
      </c>
      <c r="C220" s="9" t="s">
        <v>228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229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45986</v>
      </c>
      <c r="AK220" s="3">
        <v>0</v>
      </c>
      <c r="AL220" s="3">
        <v>45977</v>
      </c>
      <c r="AM220" s="3">
        <v>45984</v>
      </c>
      <c r="AN220" s="3">
        <v>45985</v>
      </c>
      <c r="AO220" s="3">
        <v>45985</v>
      </c>
      <c r="AP220" s="3">
        <v>45981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230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295</v>
      </c>
      <c r="C221" s="9" t="s">
        <v>228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229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45986</v>
      </c>
      <c r="AK221" s="3">
        <v>0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230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295</v>
      </c>
      <c r="C222" s="9" t="s">
        <v>228</v>
      </c>
      <c r="D222" s="13" t="s">
        <v>381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45987</v>
      </c>
      <c r="U222" s="11">
        <v>5000</v>
      </c>
      <c r="V222" s="10">
        <v>5000</v>
      </c>
      <c r="W222" s="10">
        <v>0</v>
      </c>
      <c r="X222" s="10">
        <v>5100</v>
      </c>
      <c r="Y222" s="10">
        <v>0</v>
      </c>
      <c r="Z222" s="9" t="s">
        <v>229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45987</v>
      </c>
      <c r="AK222" s="3">
        <v>0</v>
      </c>
      <c r="AL222" s="3">
        <v>45978</v>
      </c>
      <c r="AM222" s="3">
        <v>45985</v>
      </c>
      <c r="AN222" s="3">
        <v>45986</v>
      </c>
      <c r="AO222" s="3">
        <v>45986</v>
      </c>
      <c r="AP222" s="3">
        <v>45982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317</v>
      </c>
      <c r="AZ222" s="2">
        <v>0</v>
      </c>
      <c r="BA222" s="2">
        <v>0</v>
      </c>
      <c r="BB222" s="2">
        <v>0</v>
      </c>
      <c r="BC222" s="1" t="s">
        <v>230</v>
      </c>
      <c r="BD222" s="56">
        <v>0</v>
      </c>
    </row>
    <row r="223" spans="1:56" ht="27.75" customHeight="1" x14ac:dyDescent="0.45">
      <c r="A223" s="3">
        <v>45916</v>
      </c>
      <c r="B223" s="14" t="s">
        <v>295</v>
      </c>
      <c r="C223" s="9" t="s">
        <v>228</v>
      </c>
      <c r="D223" s="13" t="s">
        <v>311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45987</v>
      </c>
      <c r="U223" s="11">
        <v>5000</v>
      </c>
      <c r="V223" s="10">
        <v>4400</v>
      </c>
      <c r="W223" s="10">
        <v>600</v>
      </c>
      <c r="X223" s="10">
        <v>5100</v>
      </c>
      <c r="Y223" s="10">
        <v>0</v>
      </c>
      <c r="Z223" s="9" t="s">
        <v>229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45987</v>
      </c>
      <c r="AK223" s="3">
        <v>0</v>
      </c>
      <c r="AL223" s="3">
        <v>45978</v>
      </c>
      <c r="AM223" s="3">
        <v>45985</v>
      </c>
      <c r="AN223" s="3">
        <v>45986</v>
      </c>
      <c r="AO223" s="3">
        <v>45986</v>
      </c>
      <c r="AP223" s="3">
        <v>45982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230</v>
      </c>
      <c r="BD223" s="56">
        <v>0</v>
      </c>
    </row>
    <row r="224" spans="1:56" ht="27.75" customHeight="1" x14ac:dyDescent="0.45">
      <c r="A224" s="3">
        <v>45916</v>
      </c>
      <c r="B224" s="14" t="s">
        <v>295</v>
      </c>
      <c r="C224" s="9" t="s">
        <v>228</v>
      </c>
      <c r="D224" s="13">
        <v>935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229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45987</v>
      </c>
      <c r="AK224" s="3">
        <v>0</v>
      </c>
      <c r="AL224" s="3">
        <v>45978</v>
      </c>
      <c r="AM224" s="3">
        <v>45985</v>
      </c>
      <c r="AN224" s="3">
        <v>45986</v>
      </c>
      <c r="AO224" s="3">
        <v>45986</v>
      </c>
      <c r="AP224" s="3">
        <v>45982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230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295</v>
      </c>
      <c r="C225" s="9" t="s">
        <v>228</v>
      </c>
      <c r="D225" s="13" t="s">
        <v>290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45987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229</v>
      </c>
      <c r="AA225" s="8">
        <v>8067.6750000000011</v>
      </c>
      <c r="AB225" s="8">
        <v>0</v>
      </c>
      <c r="AC225" s="8">
        <v>8067.6750000000011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45987</v>
      </c>
      <c r="AK225" s="3">
        <v>0</v>
      </c>
      <c r="AL225" s="3">
        <v>45978</v>
      </c>
      <c r="AM225" s="3">
        <v>45985</v>
      </c>
      <c r="AN225" s="3">
        <v>45986</v>
      </c>
      <c r="AO225" s="3">
        <v>45986</v>
      </c>
      <c r="AP225" s="3">
        <v>45982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230</v>
      </c>
      <c r="BD225" s="56">
        <v>635.55350833333341</v>
      </c>
    </row>
    <row r="226" spans="1:56" ht="27.75" customHeight="1" x14ac:dyDescent="0.45">
      <c r="A226" s="3">
        <v>45916</v>
      </c>
      <c r="B226" s="14" t="s">
        <v>295</v>
      </c>
      <c r="C226" s="9" t="s">
        <v>228</v>
      </c>
      <c r="D226" s="13" t="s">
        <v>288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229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45987</v>
      </c>
      <c r="AK226" s="3">
        <v>0</v>
      </c>
      <c r="AL226" s="3">
        <v>45978</v>
      </c>
      <c r="AM226" s="3">
        <v>45985</v>
      </c>
      <c r="AN226" s="3">
        <v>45986</v>
      </c>
      <c r="AO226" s="3">
        <v>45986</v>
      </c>
      <c r="AP226" s="3">
        <v>45982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230</v>
      </c>
      <c r="BD226" s="56">
        <v>847.40467777777781</v>
      </c>
    </row>
    <row r="227" spans="1:56" ht="27.75" customHeight="1" x14ac:dyDescent="0.45">
      <c r="A227" s="3">
        <v>45916</v>
      </c>
      <c r="B227" s="14" t="s">
        <v>295</v>
      </c>
      <c r="C227" s="9" t="s">
        <v>228</v>
      </c>
      <c r="D227" s="13" t="s">
        <v>285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229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45987</v>
      </c>
      <c r="AK227" s="3">
        <v>0</v>
      </c>
      <c r="AL227" s="3">
        <v>45978</v>
      </c>
      <c r="AM227" s="3">
        <v>45985</v>
      </c>
      <c r="AN227" s="3">
        <v>45986</v>
      </c>
      <c r="AO227" s="3">
        <v>45986</v>
      </c>
      <c r="AP227" s="3">
        <v>45982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230</v>
      </c>
      <c r="BD227" s="56">
        <v>891.42570000000023</v>
      </c>
    </row>
    <row r="228" spans="1:56" ht="27.75" customHeight="1" x14ac:dyDescent="0.45">
      <c r="A228" s="3">
        <v>45916</v>
      </c>
      <c r="B228" s="14" t="s">
        <v>295</v>
      </c>
      <c r="C228" s="9" t="s">
        <v>228</v>
      </c>
      <c r="D228" s="13" t="s">
        <v>283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229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230</v>
      </c>
      <c r="BD228" s="56">
        <v>222.85642500000006</v>
      </c>
    </row>
    <row r="229" spans="1:56" ht="27.75" customHeight="1" x14ac:dyDescent="0.45">
      <c r="A229" s="3">
        <v>45916</v>
      </c>
      <c r="B229" s="14" t="s">
        <v>295</v>
      </c>
      <c r="C229" s="9" t="s">
        <v>228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229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230</v>
      </c>
      <c r="BD229" s="56">
        <v>222.85642500000006</v>
      </c>
    </row>
    <row r="230" spans="1:56" ht="27.75" customHeight="1" x14ac:dyDescent="0.45">
      <c r="A230" s="3">
        <v>45916</v>
      </c>
      <c r="B230" s="14" t="s">
        <v>295</v>
      </c>
      <c r="C230" s="9" t="s">
        <v>228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229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45989</v>
      </c>
      <c r="AK230" s="3">
        <v>0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230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295</v>
      </c>
      <c r="C231" s="9" t="s">
        <v>228</v>
      </c>
      <c r="D231" s="13" t="s">
        <v>288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229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45989</v>
      </c>
      <c r="AK231" s="3">
        <v>0</v>
      </c>
      <c r="AL231" s="3">
        <v>45980</v>
      </c>
      <c r="AM231" s="3">
        <v>45987</v>
      </c>
      <c r="AN231" s="3">
        <v>45988</v>
      </c>
      <c r="AO231" s="3">
        <v>45988</v>
      </c>
      <c r="AP231" s="3">
        <v>45984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230</v>
      </c>
      <c r="BD231" s="56">
        <v>423.7023388888889</v>
      </c>
    </row>
    <row r="232" spans="1:56" ht="27.75" customHeight="1" x14ac:dyDescent="0.45">
      <c r="A232" s="3">
        <v>45916</v>
      </c>
      <c r="B232" s="14" t="s">
        <v>295</v>
      </c>
      <c r="C232" s="9" t="s">
        <v>228</v>
      </c>
      <c r="D232" s="13" t="s">
        <v>289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229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45989</v>
      </c>
      <c r="AK232" s="3">
        <v>0</v>
      </c>
      <c r="AL232" s="3">
        <v>45980</v>
      </c>
      <c r="AM232" s="3">
        <v>45987</v>
      </c>
      <c r="AN232" s="3">
        <v>45988</v>
      </c>
      <c r="AO232" s="3">
        <v>45988</v>
      </c>
      <c r="AP232" s="3">
        <v>45984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230</v>
      </c>
      <c r="BD232" s="56">
        <v>434.7075944444444</v>
      </c>
    </row>
    <row r="233" spans="1:56" ht="27.75" customHeight="1" x14ac:dyDescent="0.45">
      <c r="A233" s="3">
        <v>45916</v>
      </c>
      <c r="B233" s="14" t="s">
        <v>295</v>
      </c>
      <c r="C233" s="9" t="s">
        <v>228</v>
      </c>
      <c r="D233" s="13" t="s">
        <v>285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229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45989</v>
      </c>
      <c r="AK233" s="3">
        <v>0</v>
      </c>
      <c r="AL233" s="3">
        <v>45980</v>
      </c>
      <c r="AM233" s="3">
        <v>45987</v>
      </c>
      <c r="AN233" s="3">
        <v>45988</v>
      </c>
      <c r="AO233" s="3">
        <v>45988</v>
      </c>
      <c r="AP233" s="3">
        <v>45984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230</v>
      </c>
      <c r="BD233" s="56">
        <v>445.71285000000012</v>
      </c>
    </row>
    <row r="234" spans="1:56" ht="27.75" customHeight="1" x14ac:dyDescent="0.45">
      <c r="A234" s="3">
        <v>45916</v>
      </c>
      <c r="B234" s="14" t="s">
        <v>295</v>
      </c>
      <c r="C234" s="9" t="s">
        <v>228</v>
      </c>
      <c r="D234" s="13" t="s">
        <v>286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229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45989</v>
      </c>
      <c r="AK234" s="3">
        <v>0</v>
      </c>
      <c r="AL234" s="3">
        <v>45980</v>
      </c>
      <c r="AM234" s="3">
        <v>45987</v>
      </c>
      <c r="AN234" s="3">
        <v>45988</v>
      </c>
      <c r="AO234" s="3">
        <v>45988</v>
      </c>
      <c r="AP234" s="3">
        <v>45984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230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295</v>
      </c>
      <c r="C235" s="9" t="s">
        <v>228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229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230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295</v>
      </c>
      <c r="C236" s="9" t="s">
        <v>228</v>
      </c>
      <c r="D236" s="13" t="s">
        <v>282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2500</v>
      </c>
      <c r="V236" s="10">
        <v>2500</v>
      </c>
      <c r="W236" s="10">
        <v>0</v>
      </c>
      <c r="X236" s="10">
        <v>2535</v>
      </c>
      <c r="Y236" s="10">
        <v>0</v>
      </c>
      <c r="Z236" s="9" t="s">
        <v>229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230</v>
      </c>
      <c r="BD236" s="56">
        <v>0</v>
      </c>
    </row>
    <row r="237" spans="1:56" ht="27.75" customHeight="1" x14ac:dyDescent="0.45">
      <c r="A237" s="3">
        <v>45916</v>
      </c>
      <c r="B237" s="14" t="s">
        <v>295</v>
      </c>
      <c r="C237" s="9" t="s">
        <v>228</v>
      </c>
      <c r="D237" s="13" t="s">
        <v>291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229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230</v>
      </c>
      <c r="BD237" s="56">
        <v>222.85642500000006</v>
      </c>
    </row>
    <row r="238" spans="1:56" ht="27.75" customHeight="1" x14ac:dyDescent="0.45">
      <c r="A238" s="3" t="s">
        <v>131</v>
      </c>
      <c r="B238" s="14" t="s">
        <v>131</v>
      </c>
      <c r="C238" s="9" t="s">
        <v>228</v>
      </c>
      <c r="D238" s="13" t="s">
        <v>61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1267500</v>
      </c>
      <c r="V238" s="10">
        <v>0</v>
      </c>
      <c r="W238" s="10">
        <v>1267500</v>
      </c>
      <c r="X238" s="10">
        <v>0</v>
      </c>
      <c r="Y238" s="10">
        <v>1330875</v>
      </c>
      <c r="Z238" s="9" t="s">
        <v>229</v>
      </c>
      <c r="AA238" s="8">
        <v>1434264.9750000001</v>
      </c>
      <c r="AB238" s="8">
        <v>0</v>
      </c>
      <c r="AC238" s="8">
        <v>1434264.9750000001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230</v>
      </c>
      <c r="BD238" s="56">
        <v>112988.20747500002</v>
      </c>
    </row>
    <row r="239" spans="1:56" ht="27.7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38</v>
      </c>
      <c r="G239" s="9">
        <v>0</v>
      </c>
      <c r="H239" s="9">
        <v>0</v>
      </c>
      <c r="I239" s="9">
        <v>82</v>
      </c>
      <c r="J239" s="9" t="s">
        <v>78</v>
      </c>
      <c r="K239" s="9">
        <v>2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229</v>
      </c>
      <c r="AA239" s="8">
        <v>1768784.4922055001</v>
      </c>
      <c r="AB239" s="8">
        <v>7164.2371955000008</v>
      </c>
      <c r="AC239" s="8">
        <v>1761620.2550100002</v>
      </c>
      <c r="AD239" s="8">
        <v>0</v>
      </c>
      <c r="AE239" s="8">
        <v>0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231</v>
      </c>
      <c r="BD239" s="56">
        <v>0</v>
      </c>
    </row>
    <row r="240" spans="1:56" ht="27.75" customHeight="1" x14ac:dyDescent="0.45">
      <c r="A240" s="3">
        <v>45919</v>
      </c>
      <c r="B240" s="14" t="s">
        <v>303</v>
      </c>
      <c r="C240" s="9" t="s">
        <v>135</v>
      </c>
      <c r="D240" s="13" t="s">
        <v>227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183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105</v>
      </c>
      <c r="T240" s="12">
        <v>45961</v>
      </c>
      <c r="U240" s="11">
        <v>1374</v>
      </c>
      <c r="V240" s="10">
        <v>0</v>
      </c>
      <c r="W240" s="10">
        <v>1374</v>
      </c>
      <c r="X240" s="10">
        <v>1600</v>
      </c>
      <c r="Y240" s="10">
        <v>0</v>
      </c>
      <c r="Z240" s="9" t="s">
        <v>81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196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7.75" customHeight="1" x14ac:dyDescent="0.45">
      <c r="A241" s="3">
        <v>45951</v>
      </c>
      <c r="B241" s="14" t="s">
        <v>433</v>
      </c>
      <c r="C241" s="9" t="s">
        <v>135</v>
      </c>
      <c r="D241" s="13" t="s">
        <v>227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183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105</v>
      </c>
      <c r="T241" s="12">
        <v>45961</v>
      </c>
      <c r="U241" s="11">
        <v>90000</v>
      </c>
      <c r="V241" s="10">
        <v>2529</v>
      </c>
      <c r="W241" s="10">
        <v>87471</v>
      </c>
      <c r="X241" s="10">
        <v>97591</v>
      </c>
      <c r="Y241" s="10">
        <v>0</v>
      </c>
      <c r="Z241" s="9" t="s">
        <v>81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 t="s">
        <v>196</v>
      </c>
      <c r="AG241" s="1" t="s">
        <v>112</v>
      </c>
      <c r="AH241" s="1" t="s">
        <v>74</v>
      </c>
      <c r="AI241" s="1">
        <v>2</v>
      </c>
      <c r="AJ241" s="3">
        <v>45961</v>
      </c>
      <c r="AK241" s="3">
        <v>0</v>
      </c>
      <c r="AL241" s="3">
        <v>45952</v>
      </c>
      <c r="AM241" s="3">
        <v>45959</v>
      </c>
      <c r="AN241" s="3">
        <v>45960</v>
      </c>
      <c r="AO241" s="3">
        <v>45960</v>
      </c>
      <c r="AP241" s="3">
        <v>45956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401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45">
      <c r="A242" s="3" t="s">
        <v>131</v>
      </c>
      <c r="B242" s="14" t="s">
        <v>131</v>
      </c>
      <c r="C242" s="9" t="s">
        <v>135</v>
      </c>
      <c r="D242" s="13" t="s">
        <v>61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183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105</v>
      </c>
      <c r="T242" s="12" t="s">
        <v>63</v>
      </c>
      <c r="U242" s="11">
        <v>290000</v>
      </c>
      <c r="V242" s="10">
        <v>0</v>
      </c>
      <c r="W242" s="10">
        <v>290000</v>
      </c>
      <c r="X242" s="10">
        <v>0</v>
      </c>
      <c r="Y242" s="10">
        <v>304500</v>
      </c>
      <c r="Z242" s="9" t="s">
        <v>81</v>
      </c>
      <c r="AA242" s="8">
        <v>303847.5</v>
      </c>
      <c r="AB242" s="8">
        <v>2880</v>
      </c>
      <c r="AC242" s="8">
        <v>300967.5</v>
      </c>
      <c r="AD242" s="8">
        <v>0</v>
      </c>
      <c r="AE242" s="8">
        <v>0</v>
      </c>
      <c r="AF242" s="8" t="s">
        <v>196</v>
      </c>
      <c r="AG242" s="1" t="s">
        <v>112</v>
      </c>
      <c r="AH242" s="1" t="s">
        <v>74</v>
      </c>
      <c r="AI242" s="1">
        <v>2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23007.293333333331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81</v>
      </c>
      <c r="AA243" s="8">
        <v>303847.5</v>
      </c>
      <c r="AB243" s="8">
        <v>2880</v>
      </c>
      <c r="AC243" s="8">
        <v>300967.5</v>
      </c>
      <c r="AD243" s="8">
        <v>0</v>
      </c>
      <c r="AE243" s="8">
        <v>0</v>
      </c>
      <c r="AF243" s="8" t="s">
        <v>58</v>
      </c>
      <c r="AG243" s="1" t="s">
        <v>112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45">
      <c r="A244" s="3">
        <v>45955</v>
      </c>
      <c r="B244" s="14" t="s">
        <v>486</v>
      </c>
      <c r="C244" s="9" t="s">
        <v>434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41</v>
      </c>
      <c r="O244" s="9">
        <v>40</v>
      </c>
      <c r="P244" s="10">
        <v>0</v>
      </c>
      <c r="Q244" s="10">
        <v>0</v>
      </c>
      <c r="R244" s="10">
        <v>0</v>
      </c>
      <c r="S244" s="9" t="s">
        <v>71</v>
      </c>
      <c r="T244" s="12">
        <v>45961</v>
      </c>
      <c r="U244" s="11">
        <v>5000</v>
      </c>
      <c r="V244" s="10">
        <v>5000</v>
      </c>
      <c r="W244" s="10">
        <v>0</v>
      </c>
      <c r="X244" s="10">
        <v>0</v>
      </c>
      <c r="Y244" s="10">
        <v>0</v>
      </c>
      <c r="Z244" s="9" t="s">
        <v>126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242</v>
      </c>
      <c r="AI244" s="1">
        <v>2</v>
      </c>
      <c r="AJ244" s="3">
        <v>45961</v>
      </c>
      <c r="AK244" s="3">
        <v>0</v>
      </c>
      <c r="AL244" s="3">
        <v>0</v>
      </c>
      <c r="AM244" s="3">
        <v>0</v>
      </c>
      <c r="AN244" s="3">
        <v>0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45">
      <c r="A245" s="3" t="s">
        <v>93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126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45">
      <c r="A246" s="3">
        <v>45933</v>
      </c>
      <c r="B246" s="14" t="s">
        <v>327</v>
      </c>
      <c r="C246" s="9" t="s">
        <v>318</v>
      </c>
      <c r="D246" s="13" t="s">
        <v>319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45960</v>
      </c>
      <c r="U246" s="11">
        <v>5000</v>
      </c>
      <c r="V246" s="10">
        <v>4737</v>
      </c>
      <c r="W246" s="10">
        <v>263</v>
      </c>
      <c r="X246" s="10">
        <v>5200</v>
      </c>
      <c r="Y246" s="10">
        <v>0</v>
      </c>
      <c r="Z246" s="9" t="s">
        <v>117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45960</v>
      </c>
      <c r="AK246" s="3">
        <v>45956</v>
      </c>
      <c r="AL246" s="3">
        <v>45950</v>
      </c>
      <c r="AM246" s="3">
        <v>45957</v>
      </c>
      <c r="AN246" s="3">
        <v>45958</v>
      </c>
      <c r="AO246" s="3">
        <v>45958</v>
      </c>
      <c r="AP246" s="3">
        <v>45955</v>
      </c>
      <c r="AQ246" s="3">
        <v>45959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128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45952</v>
      </c>
      <c r="B247" s="14" t="s">
        <v>444</v>
      </c>
      <c r="C247" s="9" t="s">
        <v>434</v>
      </c>
      <c r="D247" s="13" t="s">
        <v>402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3.5387965352959991</v>
      </c>
      <c r="Q247" s="10">
        <v>0</v>
      </c>
      <c r="R247" s="10">
        <v>3.5387965352959991</v>
      </c>
      <c r="S247" s="9" t="s">
        <v>71</v>
      </c>
      <c r="T247" s="12">
        <v>45961</v>
      </c>
      <c r="U247" s="11">
        <v>10000</v>
      </c>
      <c r="V247" s="10">
        <v>9837</v>
      </c>
      <c r="W247" s="10">
        <v>163</v>
      </c>
      <c r="X247" s="10">
        <v>10500</v>
      </c>
      <c r="Y247" s="10">
        <v>0</v>
      </c>
      <c r="Z247" s="9" t="s">
        <v>117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45958</v>
      </c>
      <c r="B248" s="14" t="s">
        <v>487</v>
      </c>
      <c r="C248" s="9" t="s">
        <v>79</v>
      </c>
      <c r="D248" s="13" t="s">
        <v>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130.26244915199996</v>
      </c>
      <c r="Q248" s="10">
        <v>0</v>
      </c>
      <c r="R248" s="10">
        <v>130.26244915199996</v>
      </c>
      <c r="S248" s="9" t="s">
        <v>67</v>
      </c>
      <c r="T248" s="12">
        <v>45962</v>
      </c>
      <c r="U248" s="11">
        <v>6000</v>
      </c>
      <c r="V248" s="10">
        <v>0</v>
      </c>
      <c r="W248" s="10">
        <v>6000</v>
      </c>
      <c r="X248" s="10">
        <v>0</v>
      </c>
      <c r="Y248" s="10">
        <v>0</v>
      </c>
      <c r="Z248" s="9" t="s">
        <v>117</v>
      </c>
      <c r="AA248" s="8">
        <v>6621.78</v>
      </c>
      <c r="AB248" s="8">
        <v>6621.78</v>
      </c>
      <c r="AC248" s="8">
        <v>0</v>
      </c>
      <c r="AD248" s="8">
        <v>6621.78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45962</v>
      </c>
      <c r="AK248" s="3">
        <v>45958</v>
      </c>
      <c r="AL248" s="3">
        <v>0</v>
      </c>
      <c r="AM248" s="3">
        <v>0</v>
      </c>
      <c r="AN248" s="3">
        <v>0</v>
      </c>
      <c r="AO248" s="3">
        <v>45959</v>
      </c>
      <c r="AP248" s="3">
        <v>45957</v>
      </c>
      <c r="AQ248" s="3">
        <v>45960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139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473</v>
      </c>
      <c r="C249" s="9" t="s">
        <v>104</v>
      </c>
      <c r="D249" s="13" t="s">
        <v>474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45966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45966</v>
      </c>
      <c r="AK249" s="3">
        <v>45962</v>
      </c>
      <c r="AL249" s="3">
        <v>45956</v>
      </c>
      <c r="AM249" s="3">
        <v>45963</v>
      </c>
      <c r="AN249" s="3">
        <v>45964</v>
      </c>
      <c r="AO249" s="3">
        <v>45964</v>
      </c>
      <c r="AP249" s="3">
        <v>45961</v>
      </c>
      <c r="AQ249" s="3">
        <v>45965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45953</v>
      </c>
      <c r="B250" s="14" t="s">
        <v>461</v>
      </c>
      <c r="C250" s="9" t="s">
        <v>318</v>
      </c>
      <c r="D250" s="13" t="s">
        <v>453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45966</v>
      </c>
      <c r="AK250" s="3">
        <v>45962</v>
      </c>
      <c r="AL250" s="3">
        <v>45956</v>
      </c>
      <c r="AM250" s="3">
        <v>45963</v>
      </c>
      <c r="AN250" s="3">
        <v>45964</v>
      </c>
      <c r="AO250" s="3">
        <v>45964</v>
      </c>
      <c r="AP250" s="3">
        <v>45961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45953</v>
      </c>
      <c r="B251" s="14" t="s">
        <v>463</v>
      </c>
      <c r="C251" s="9" t="s">
        <v>226</v>
      </c>
      <c r="D251" s="13" t="s">
        <v>448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45966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117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45966</v>
      </c>
      <c r="AK251" s="3">
        <v>45962</v>
      </c>
      <c r="AL251" s="3">
        <v>45956</v>
      </c>
      <c r="AM251" s="3">
        <v>45963</v>
      </c>
      <c r="AN251" s="3">
        <v>45964</v>
      </c>
      <c r="AO251" s="3">
        <v>45964</v>
      </c>
      <c r="AP251" s="3">
        <v>45961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45953</v>
      </c>
      <c r="B252" s="14" t="s">
        <v>462</v>
      </c>
      <c r="C252" s="9" t="s">
        <v>226</v>
      </c>
      <c r="D252" s="13" t="s">
        <v>436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45967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113</v>
      </c>
      <c r="AH252" s="1" t="s">
        <v>68</v>
      </c>
      <c r="AI252" s="1">
        <v>4</v>
      </c>
      <c r="AJ252" s="3">
        <v>45967</v>
      </c>
      <c r="AK252" s="3">
        <v>45963</v>
      </c>
      <c r="AL252" s="3">
        <v>45957</v>
      </c>
      <c r="AM252" s="3">
        <v>45964</v>
      </c>
      <c r="AN252" s="3">
        <v>45965</v>
      </c>
      <c r="AO252" s="3">
        <v>45965</v>
      </c>
      <c r="AP252" s="3">
        <v>45962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0</v>
      </c>
    </row>
    <row r="253" spans="1:56" ht="27.75" customHeight="1" x14ac:dyDescent="0.45">
      <c r="A253" s="3">
        <v>45953</v>
      </c>
      <c r="B253" s="14" t="s">
        <v>462</v>
      </c>
      <c r="C253" s="9" t="s">
        <v>226</v>
      </c>
      <c r="D253" s="13" t="s">
        <v>437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45967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117</v>
      </c>
      <c r="AA253" s="8">
        <v>10756.900000000001</v>
      </c>
      <c r="AB253" s="8">
        <v>10756.900000000001</v>
      </c>
      <c r="AC253" s="8">
        <v>0</v>
      </c>
      <c r="AD253" s="8">
        <v>10756.900000000001</v>
      </c>
      <c r="AE253" s="8">
        <v>0</v>
      </c>
      <c r="AF253" s="8">
        <v>0</v>
      </c>
      <c r="AG253" s="1" t="s">
        <v>113</v>
      </c>
      <c r="AH253" s="1" t="s">
        <v>68</v>
      </c>
      <c r="AI253" s="1">
        <v>4</v>
      </c>
      <c r="AJ253" s="3">
        <v>45967</v>
      </c>
      <c r="AK253" s="3">
        <v>45963</v>
      </c>
      <c r="AL253" s="3">
        <v>45957</v>
      </c>
      <c r="AM253" s="3">
        <v>45964</v>
      </c>
      <c r="AN253" s="3">
        <v>45965</v>
      </c>
      <c r="AO253" s="3">
        <v>45965</v>
      </c>
      <c r="AP253" s="3">
        <v>45962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45953</v>
      </c>
      <c r="B254" s="14" t="s">
        <v>463</v>
      </c>
      <c r="C254" s="9" t="s">
        <v>226</v>
      </c>
      <c r="D254" s="13" t="s">
        <v>447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45972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117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45972</v>
      </c>
      <c r="AK254" s="3">
        <v>45968</v>
      </c>
      <c r="AL254" s="3">
        <v>45962</v>
      </c>
      <c r="AM254" s="3">
        <v>45969</v>
      </c>
      <c r="AN254" s="3">
        <v>45970</v>
      </c>
      <c r="AO254" s="3">
        <v>45970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45953</v>
      </c>
      <c r="B255" s="14" t="s">
        <v>464</v>
      </c>
      <c r="C255" s="9" t="s">
        <v>226</v>
      </c>
      <c r="D255" s="13" t="s">
        <v>449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45976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5378.4500000000007</v>
      </c>
      <c r="AB255" s="8">
        <v>5378.4500000000007</v>
      </c>
      <c r="AC255" s="8">
        <v>0</v>
      </c>
      <c r="AD255" s="8">
        <v>5378.4500000000007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45976</v>
      </c>
      <c r="AK255" s="3">
        <v>45972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45953</v>
      </c>
      <c r="B256" s="14" t="s">
        <v>464</v>
      </c>
      <c r="C256" s="9" t="s">
        <v>226</v>
      </c>
      <c r="D256" s="13" t="s">
        <v>450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45976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>
        <v>45976</v>
      </c>
      <c r="AK256" s="3">
        <v>45972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45953</v>
      </c>
      <c r="B257" s="14" t="s">
        <v>463</v>
      </c>
      <c r="C257" s="9" t="s">
        <v>226</v>
      </c>
      <c r="D257" s="13" t="s">
        <v>446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45980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45980</v>
      </c>
      <c r="AK257" s="3">
        <v>45976</v>
      </c>
      <c r="AL257" s="3">
        <v>45970</v>
      </c>
      <c r="AM257" s="3">
        <v>45977</v>
      </c>
      <c r="AN257" s="3">
        <v>45978</v>
      </c>
      <c r="AO257" s="3">
        <v>45978</v>
      </c>
      <c r="AP257" s="3">
        <v>45975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45953</v>
      </c>
      <c r="B258" s="14" t="s">
        <v>465</v>
      </c>
      <c r="C258" s="9" t="s">
        <v>226</v>
      </c>
      <c r="D258" s="13" t="s">
        <v>451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45980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45980</v>
      </c>
      <c r="AK258" s="3">
        <v>45976</v>
      </c>
      <c r="AL258" s="3">
        <v>45970</v>
      </c>
      <c r="AM258" s="3">
        <v>45977</v>
      </c>
      <c r="AN258" s="3">
        <v>45978</v>
      </c>
      <c r="AO258" s="3">
        <v>45978</v>
      </c>
      <c r="AP258" s="3">
        <v>45975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45953</v>
      </c>
      <c r="B259" s="14" t="s">
        <v>465</v>
      </c>
      <c r="C259" s="9" t="s">
        <v>226</v>
      </c>
      <c r="D259" s="13" t="s">
        <v>452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45980</v>
      </c>
      <c r="U259" s="11">
        <v>10000</v>
      </c>
      <c r="V259" s="10">
        <v>0</v>
      </c>
      <c r="W259" s="10">
        <v>10000</v>
      </c>
      <c r="X259" s="10">
        <v>10065</v>
      </c>
      <c r="Y259" s="10">
        <v>0</v>
      </c>
      <c r="Z259" s="9" t="s">
        <v>117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45980</v>
      </c>
      <c r="AK259" s="3">
        <v>45976</v>
      </c>
      <c r="AL259" s="3">
        <v>45970</v>
      </c>
      <c r="AM259" s="3">
        <v>45977</v>
      </c>
      <c r="AN259" s="3">
        <v>45978</v>
      </c>
      <c r="AO259" s="3">
        <v>45978</v>
      </c>
      <c r="AP259" s="3">
        <v>45975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45958</v>
      </c>
      <c r="B260" s="14" t="s">
        <v>488</v>
      </c>
      <c r="C260" s="9" t="s">
        <v>79</v>
      </c>
      <c r="D260" s="13" t="s">
        <v>489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>
        <v>45990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45990</v>
      </c>
      <c r="AK260" s="3">
        <v>45986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45985</v>
      </c>
      <c r="AQ260" s="3">
        <v>45989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 t="s">
        <v>131</v>
      </c>
      <c r="B261" s="14" t="s">
        <v>131</v>
      </c>
      <c r="C261" s="9" t="s">
        <v>108</v>
      </c>
      <c r="D261" s="13" t="s">
        <v>354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45968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45968</v>
      </c>
      <c r="AK261" s="3">
        <v>45964</v>
      </c>
      <c r="AL261" s="3">
        <v>45958</v>
      </c>
      <c r="AM261" s="3">
        <v>45965</v>
      </c>
      <c r="AN261" s="3">
        <v>45966</v>
      </c>
      <c r="AO261" s="3">
        <v>45966</v>
      </c>
      <c r="AP261" s="3">
        <v>45963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 t="s">
        <v>131</v>
      </c>
      <c r="B262" s="14" t="s">
        <v>131</v>
      </c>
      <c r="C262" s="9" t="s">
        <v>108</v>
      </c>
      <c r="D262" s="13" t="s">
        <v>355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45968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117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45968</v>
      </c>
      <c r="AK262" s="3">
        <v>45964</v>
      </c>
      <c r="AL262" s="3">
        <v>45958</v>
      </c>
      <c r="AM262" s="3">
        <v>45965</v>
      </c>
      <c r="AN262" s="3">
        <v>45966</v>
      </c>
      <c r="AO262" s="3">
        <v>45966</v>
      </c>
      <c r="AP262" s="3">
        <v>45963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 t="s">
        <v>131</v>
      </c>
      <c r="B263" s="14" t="s">
        <v>131</v>
      </c>
      <c r="C263" s="9" t="s">
        <v>108</v>
      </c>
      <c r="D263" s="13" t="s">
        <v>490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45968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45968</v>
      </c>
      <c r="AK263" s="3">
        <v>45964</v>
      </c>
      <c r="AL263" s="3">
        <v>45958</v>
      </c>
      <c r="AM263" s="3">
        <v>45965</v>
      </c>
      <c r="AN263" s="3">
        <v>45966</v>
      </c>
      <c r="AO263" s="3">
        <v>45966</v>
      </c>
      <c r="AP263" s="3">
        <v>45963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340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45968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117</v>
      </c>
      <c r="AA264" s="8">
        <v>21513.800000000003</v>
      </c>
      <c r="AB264" s="8">
        <v>21513.800000000003</v>
      </c>
      <c r="AC264" s="8">
        <v>0</v>
      </c>
      <c r="AD264" s="8">
        <v>21513.800000000003</v>
      </c>
      <c r="AE264" s="8">
        <v>0</v>
      </c>
      <c r="AF264" s="8">
        <v>0</v>
      </c>
      <c r="AG264" s="1" t="s">
        <v>61</v>
      </c>
      <c r="AH264" s="1" t="s">
        <v>68</v>
      </c>
      <c r="AI264" s="1">
        <v>4</v>
      </c>
      <c r="AJ264" s="3">
        <v>45968</v>
      </c>
      <c r="AK264" s="3">
        <v>45964</v>
      </c>
      <c r="AL264" s="3">
        <v>45958</v>
      </c>
      <c r="AM264" s="3">
        <v>45965</v>
      </c>
      <c r="AN264" s="3">
        <v>45966</v>
      </c>
      <c r="AO264" s="3">
        <v>45966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 t="s">
        <v>131</v>
      </c>
      <c r="B265" s="14" t="s">
        <v>131</v>
      </c>
      <c r="C265" s="9" t="s">
        <v>108</v>
      </c>
      <c r="D265" s="13" t="s">
        <v>491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45968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45968</v>
      </c>
      <c r="AK265" s="3">
        <v>45964</v>
      </c>
      <c r="AL265" s="3">
        <v>45958</v>
      </c>
      <c r="AM265" s="3">
        <v>45965</v>
      </c>
      <c r="AN265" s="3">
        <v>45966</v>
      </c>
      <c r="AO265" s="3">
        <v>45966</v>
      </c>
      <c r="AP265" s="3">
        <v>45963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108</v>
      </c>
      <c r="D266" s="13" t="s">
        <v>492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45968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117</v>
      </c>
      <c r="AA266" s="8">
        <v>5378.4500000000007</v>
      </c>
      <c r="AB266" s="8">
        <v>5378.4500000000007</v>
      </c>
      <c r="AC266" s="8">
        <v>0</v>
      </c>
      <c r="AD266" s="8">
        <v>5378.4500000000007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45968</v>
      </c>
      <c r="AK266" s="3">
        <v>45964</v>
      </c>
      <c r="AL266" s="3">
        <v>45958</v>
      </c>
      <c r="AM266" s="3">
        <v>45965</v>
      </c>
      <c r="AN266" s="3">
        <v>45966</v>
      </c>
      <c r="AO266" s="3">
        <v>45966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108</v>
      </c>
      <c r="D267" s="13" t="s">
        <v>61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 t="s">
        <v>63</v>
      </c>
      <c r="U267" s="11">
        <v>100000</v>
      </c>
      <c r="V267" s="10">
        <v>0</v>
      </c>
      <c r="W267" s="10">
        <v>100000</v>
      </c>
      <c r="X267" s="10">
        <v>0</v>
      </c>
      <c r="Y267" s="10">
        <v>105000</v>
      </c>
      <c r="Z267" s="9" t="s">
        <v>117</v>
      </c>
      <c r="AA267" s="8">
        <v>107569.00000000001</v>
      </c>
      <c r="AB267" s="8">
        <v>0</v>
      </c>
      <c r="AC267" s="8">
        <v>107569.00000000001</v>
      </c>
      <c r="AD267" s="8">
        <v>0</v>
      </c>
      <c r="AE267" s="8">
        <v>107569.00000000001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7735.6453533333333</v>
      </c>
    </row>
    <row r="268" spans="1:56" ht="27.75" customHeight="1" x14ac:dyDescent="0.45">
      <c r="A268" s="3">
        <v>45958</v>
      </c>
      <c r="B268" s="14" t="s">
        <v>475</v>
      </c>
      <c r="C268" s="9" t="s">
        <v>104</v>
      </c>
      <c r="D268" s="13" t="s">
        <v>476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60</v>
      </c>
      <c r="P268" s="10">
        <v>97.696836863999991</v>
      </c>
      <c r="Q268" s="10">
        <v>0</v>
      </c>
      <c r="R268" s="10">
        <v>97.696836863999991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3310.89</v>
      </c>
      <c r="AC268" s="8">
        <v>0</v>
      </c>
      <c r="AD268" s="8">
        <v>3310.89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45958</v>
      </c>
      <c r="B269" s="14" t="s">
        <v>477</v>
      </c>
      <c r="C269" s="9" t="s">
        <v>104</v>
      </c>
      <c r="D269" s="13" t="s">
        <v>478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183</v>
      </c>
      <c r="M269" s="10">
        <v>22</v>
      </c>
      <c r="N269" s="9">
        <v>40</v>
      </c>
      <c r="O269" s="9">
        <v>60</v>
      </c>
      <c r="P269" s="10">
        <v>97.696836863999991</v>
      </c>
      <c r="Q269" s="10">
        <v>0</v>
      </c>
      <c r="R269" s="10">
        <v>97.696836863999991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117</v>
      </c>
      <c r="AA269" s="8">
        <v>3310.89</v>
      </c>
      <c r="AB269" s="8">
        <v>3310.89</v>
      </c>
      <c r="AC269" s="8">
        <v>0</v>
      </c>
      <c r="AD269" s="8">
        <v>3310.89</v>
      </c>
      <c r="AE269" s="8">
        <v>0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45631</v>
      </c>
      <c r="B270" s="14" t="s">
        <v>190</v>
      </c>
      <c r="C270" s="9" t="s">
        <v>106</v>
      </c>
      <c r="D270" s="13" t="s">
        <v>140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 t="s">
        <v>63</v>
      </c>
      <c r="U270" s="11">
        <v>16000</v>
      </c>
      <c r="V270" s="10">
        <v>0</v>
      </c>
      <c r="W270" s="10">
        <v>16000</v>
      </c>
      <c r="X270" s="10">
        <v>0</v>
      </c>
      <c r="Y270" s="10">
        <v>16800</v>
      </c>
      <c r="Z270" s="9" t="s">
        <v>117</v>
      </c>
      <c r="AA270" s="8">
        <v>17211.04</v>
      </c>
      <c r="AB270" s="8">
        <v>0</v>
      </c>
      <c r="AC270" s="8">
        <v>17211.04</v>
      </c>
      <c r="AD270" s="8">
        <v>0</v>
      </c>
      <c r="AE270" s="8">
        <v>17211.04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 t="s">
        <v>200</v>
      </c>
      <c r="AZ270" s="2">
        <v>0</v>
      </c>
      <c r="BA270" s="2">
        <v>0</v>
      </c>
      <c r="BB270" s="2">
        <v>0</v>
      </c>
      <c r="BC270" s="1" t="s">
        <v>118</v>
      </c>
      <c r="BD270" s="56">
        <v>1237.7032565333332</v>
      </c>
    </row>
    <row r="271" spans="1:56" ht="27.75" customHeight="1" x14ac:dyDescent="0.45">
      <c r="A271" s="3">
        <v>45631</v>
      </c>
      <c r="B271" s="14" t="s">
        <v>189</v>
      </c>
      <c r="C271" s="9" t="s">
        <v>106</v>
      </c>
      <c r="D271" s="13" t="s">
        <v>140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 t="s">
        <v>63</v>
      </c>
      <c r="U271" s="11">
        <v>9000</v>
      </c>
      <c r="V271" s="10">
        <v>0</v>
      </c>
      <c r="W271" s="10">
        <v>9000</v>
      </c>
      <c r="X271" s="10">
        <v>0</v>
      </c>
      <c r="Y271" s="10">
        <v>9450</v>
      </c>
      <c r="Z271" s="9" t="s">
        <v>117</v>
      </c>
      <c r="AA271" s="8">
        <v>9681.2100000000009</v>
      </c>
      <c r="AB271" s="8">
        <v>0</v>
      </c>
      <c r="AC271" s="8">
        <v>9681.2100000000009</v>
      </c>
      <c r="AD271" s="8">
        <v>0</v>
      </c>
      <c r="AE271" s="8">
        <v>9681.2100000000009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199</v>
      </c>
      <c r="AZ271" s="2">
        <v>0</v>
      </c>
      <c r="BA271" s="2">
        <v>0</v>
      </c>
      <c r="BB271" s="2">
        <v>0</v>
      </c>
      <c r="BC271" s="1" t="s">
        <v>118</v>
      </c>
      <c r="BD271" s="56">
        <v>696.20808180000006</v>
      </c>
    </row>
    <row r="272" spans="1:56" ht="27.75" customHeight="1" x14ac:dyDescent="0.45">
      <c r="A272" s="3">
        <v>45896</v>
      </c>
      <c r="B272" s="14" t="s">
        <v>257</v>
      </c>
      <c r="C272" s="9" t="s">
        <v>104</v>
      </c>
      <c r="D272" s="13" t="s">
        <v>258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88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 t="s">
        <v>63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0</v>
      </c>
      <c r="AC272" s="8">
        <v>3310.89</v>
      </c>
      <c r="AD272" s="8">
        <v>0</v>
      </c>
      <c r="AE272" s="8">
        <v>3310.89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238.09713619999999</v>
      </c>
    </row>
    <row r="273" spans="1:56" ht="27.75" customHeight="1" x14ac:dyDescent="0.45">
      <c r="A273" s="3">
        <v>45896</v>
      </c>
      <c r="B273" s="14" t="s">
        <v>259</v>
      </c>
      <c r="C273" s="9" t="s">
        <v>104</v>
      </c>
      <c r="D273" s="13" t="s">
        <v>243</v>
      </c>
      <c r="E273" s="9">
        <v>21</v>
      </c>
      <c r="F273" s="9">
        <v>38</v>
      </c>
      <c r="G273" s="9" t="s">
        <v>60</v>
      </c>
      <c r="H273" s="9" t="s">
        <v>66</v>
      </c>
      <c r="I273" s="9">
        <v>102</v>
      </c>
      <c r="J273" s="9" t="s">
        <v>57</v>
      </c>
      <c r="K273" s="9">
        <v>5</v>
      </c>
      <c r="L273" s="9" t="s">
        <v>88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117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5518.15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396.82856033333326</v>
      </c>
    </row>
    <row r="274" spans="1:56" ht="27.75" customHeight="1" x14ac:dyDescent="0.45">
      <c r="A274" s="3">
        <v>45896</v>
      </c>
      <c r="B274" s="14" t="s">
        <v>260</v>
      </c>
      <c r="C274" s="9" t="s">
        <v>104</v>
      </c>
      <c r="D274" s="13" t="s">
        <v>261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88</v>
      </c>
      <c r="M274" s="10">
        <v>22</v>
      </c>
      <c r="N274" s="9">
        <v>40</v>
      </c>
      <c r="O274" s="9">
        <v>40</v>
      </c>
      <c r="P274" s="10">
        <v>65.13122457599998</v>
      </c>
      <c r="Q274" s="10">
        <v>0</v>
      </c>
      <c r="R274" s="10">
        <v>65.13122457599998</v>
      </c>
      <c r="S274" s="9" t="s">
        <v>67</v>
      </c>
      <c r="T274" s="12" t="s">
        <v>63</v>
      </c>
      <c r="U274" s="11">
        <v>3000</v>
      </c>
      <c r="V274" s="10">
        <v>0</v>
      </c>
      <c r="W274" s="10">
        <v>3000</v>
      </c>
      <c r="X274" s="10">
        <v>0</v>
      </c>
      <c r="Y274" s="10">
        <v>3150</v>
      </c>
      <c r="Z274" s="9" t="s">
        <v>117</v>
      </c>
      <c r="AA274" s="8">
        <v>3310.89</v>
      </c>
      <c r="AB274" s="8">
        <v>0</v>
      </c>
      <c r="AC274" s="8">
        <v>3310.89</v>
      </c>
      <c r="AD274" s="8">
        <v>0</v>
      </c>
      <c r="AE274" s="8">
        <v>3310.89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238.09713619999999</v>
      </c>
    </row>
    <row r="275" spans="1:56" ht="27.75" customHeight="1" x14ac:dyDescent="0.45">
      <c r="A275" s="3">
        <v>45911</v>
      </c>
      <c r="B275" s="14" t="s">
        <v>278</v>
      </c>
      <c r="C275" s="9" t="s">
        <v>104</v>
      </c>
      <c r="D275" s="13" t="s">
        <v>279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 t="s">
        <v>131</v>
      </c>
      <c r="B276" s="14" t="s">
        <v>131</v>
      </c>
      <c r="C276" s="9" t="s">
        <v>106</v>
      </c>
      <c r="D276" s="13" t="s">
        <v>140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10756.900000000001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773.56453533333331</v>
      </c>
    </row>
    <row r="277" spans="1:56" ht="27.75" customHeight="1" x14ac:dyDescent="0.45">
      <c r="A277" s="3">
        <v>45854</v>
      </c>
      <c r="B277" s="14" t="s">
        <v>237</v>
      </c>
      <c r="C277" s="9" t="s">
        <v>79</v>
      </c>
      <c r="D277" s="13" t="s">
        <v>238</v>
      </c>
      <c r="E277" s="9">
        <v>21</v>
      </c>
      <c r="F277" s="9">
        <v>38</v>
      </c>
      <c r="G277" s="9" t="s">
        <v>60</v>
      </c>
      <c r="H277" s="9" t="s">
        <v>76</v>
      </c>
      <c r="I277" s="9">
        <v>102</v>
      </c>
      <c r="J277" s="9" t="s">
        <v>57</v>
      </c>
      <c r="K277" s="9">
        <v>5</v>
      </c>
      <c r="L277" s="9" t="s">
        <v>89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112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45826</v>
      </c>
      <c r="B278" s="14" t="s">
        <v>232</v>
      </c>
      <c r="C278" s="9" t="s">
        <v>104</v>
      </c>
      <c r="D278" s="13" t="s">
        <v>223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163.47937368575995</v>
      </c>
      <c r="Q278" s="10">
        <v>0</v>
      </c>
      <c r="R278" s="10">
        <v>163.47937368575995</v>
      </c>
      <c r="S278" s="9" t="s">
        <v>67</v>
      </c>
      <c r="T278" s="12" t="s">
        <v>63</v>
      </c>
      <c r="U278" s="11">
        <v>8000</v>
      </c>
      <c r="V278" s="10">
        <v>470</v>
      </c>
      <c r="W278" s="10">
        <v>7530</v>
      </c>
      <c r="X278" s="10">
        <v>0</v>
      </c>
      <c r="Y278" s="10">
        <v>7906.5</v>
      </c>
      <c r="Z278" s="9" t="s">
        <v>117</v>
      </c>
      <c r="AA278" s="8">
        <v>8310.3338999999996</v>
      </c>
      <c r="AB278" s="8">
        <v>0</v>
      </c>
      <c r="AC278" s="8">
        <v>8310.3338999999996</v>
      </c>
      <c r="AD278" s="8">
        <v>0</v>
      </c>
      <c r="AE278" s="8">
        <v>8310.3338999999996</v>
      </c>
      <c r="AF278" s="8">
        <v>0</v>
      </c>
      <c r="AG278" s="1" t="s">
        <v>112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597.62381186199991</v>
      </c>
    </row>
    <row r="279" spans="1:56" ht="27.75" customHeight="1" x14ac:dyDescent="0.45">
      <c r="A279" s="3">
        <v>45066</v>
      </c>
      <c r="B279" s="14" t="s">
        <v>123</v>
      </c>
      <c r="C279" s="9" t="s">
        <v>79</v>
      </c>
      <c r="D279" s="13" t="s">
        <v>122</v>
      </c>
      <c r="E279" s="9">
        <v>21</v>
      </c>
      <c r="F279" s="9">
        <v>38</v>
      </c>
      <c r="G279" s="9" t="s">
        <v>60</v>
      </c>
      <c r="H279" s="9" t="s">
        <v>76</v>
      </c>
      <c r="I279" s="9">
        <v>102</v>
      </c>
      <c r="J279" s="9" t="s">
        <v>57</v>
      </c>
      <c r="K279" s="9">
        <v>5</v>
      </c>
      <c r="L279" s="9" t="s">
        <v>89</v>
      </c>
      <c r="M279" s="10">
        <v>22</v>
      </c>
      <c r="N279" s="9">
        <v>40</v>
      </c>
      <c r="O279" s="9">
        <v>40</v>
      </c>
      <c r="P279" s="10">
        <v>108.55204095999999</v>
      </c>
      <c r="Q279" s="10">
        <v>0</v>
      </c>
      <c r="R279" s="10">
        <v>108.55204095999999</v>
      </c>
      <c r="S279" s="9" t="s">
        <v>67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117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5518.15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396.82856033333326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>
        <v>0</v>
      </c>
      <c r="H280" s="9">
        <v>0</v>
      </c>
      <c r="I280" s="9">
        <v>74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 t="s">
        <v>82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117</v>
      </c>
      <c r="AA280" s="8">
        <v>380540.98390000022</v>
      </c>
      <c r="AB280" s="8">
        <v>202732.64000000007</v>
      </c>
      <c r="AC280" s="8">
        <v>177808.34390000004</v>
      </c>
      <c r="AD280" s="8">
        <v>199421.75000000006</v>
      </c>
      <c r="AE280" s="8">
        <v>181119.23390000005</v>
      </c>
      <c r="AF280" s="8" t="s">
        <v>58</v>
      </c>
      <c r="AG280" s="1" t="s">
        <v>61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7.75" customHeight="1" x14ac:dyDescent="0.45">
      <c r="A281" s="3" t="s">
        <v>131</v>
      </c>
      <c r="B281" s="14" t="s">
        <v>131</v>
      </c>
      <c r="C281" s="9" t="s">
        <v>198</v>
      </c>
      <c r="D281" s="13" t="s">
        <v>198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45991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83</v>
      </c>
      <c r="AA281" s="8">
        <v>29756.100000000002</v>
      </c>
      <c r="AB281" s="8">
        <v>29756.100000000002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45991</v>
      </c>
      <c r="AK281" s="3">
        <v>0</v>
      </c>
      <c r="AL281" s="3">
        <v>45982</v>
      </c>
      <c r="AM281" s="3">
        <v>45989</v>
      </c>
      <c r="AN281" s="3">
        <v>45990</v>
      </c>
      <c r="AO281" s="3">
        <v>45990</v>
      </c>
      <c r="AP281" s="3">
        <v>45986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131</v>
      </c>
      <c r="B282" s="14" t="s">
        <v>131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821.54158271999995</v>
      </c>
      <c r="Q282" s="10">
        <v>0</v>
      </c>
      <c r="R282" s="10">
        <v>821.54158271999995</v>
      </c>
      <c r="S282" s="9" t="s">
        <v>120</v>
      </c>
      <c r="T282" s="12">
        <v>45991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83</v>
      </c>
      <c r="AA282" s="8">
        <v>29756.100000000002</v>
      </c>
      <c r="AB282" s="8">
        <v>4911</v>
      </c>
      <c r="AC282" s="8">
        <v>24845.100000000002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45991</v>
      </c>
      <c r="AK282" s="3">
        <v>0</v>
      </c>
      <c r="AL282" s="3">
        <v>45981</v>
      </c>
      <c r="AM282" s="3">
        <v>45988</v>
      </c>
      <c r="AN282" s="3">
        <v>45989</v>
      </c>
      <c r="AO282" s="3">
        <v>45989</v>
      </c>
      <c r="AP282" s="3">
        <v>45986</v>
      </c>
      <c r="AQ282" s="3">
        <v>45990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1857.1712249999998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83</v>
      </c>
      <c r="AA283" s="8">
        <v>59512.200000000004</v>
      </c>
      <c r="AB283" s="8">
        <v>34667.100000000006</v>
      </c>
      <c r="AC283" s="8">
        <v>24845.100000000002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45944</v>
      </c>
      <c r="B284" s="14" t="s">
        <v>370</v>
      </c>
      <c r="C284" s="9" t="s">
        <v>361</v>
      </c>
      <c r="D284" s="13" t="s">
        <v>362</v>
      </c>
      <c r="E284" s="9">
        <v>23</v>
      </c>
      <c r="F284" s="9">
        <v>34</v>
      </c>
      <c r="G284" s="9" t="s">
        <v>359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363</v>
      </c>
      <c r="AA284" s="8">
        <v>4959.3500000000004</v>
      </c>
      <c r="AB284" s="8">
        <v>4959.3500000000004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360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359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363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360</v>
      </c>
      <c r="BD285" s="56">
        <v>0</v>
      </c>
    </row>
    <row r="286" spans="1:56" ht="27.75" customHeight="1" x14ac:dyDescent="0.45">
      <c r="A286" s="3">
        <v>45944</v>
      </c>
      <c r="B286" s="14" t="s">
        <v>371</v>
      </c>
      <c r="C286" s="9" t="s">
        <v>361</v>
      </c>
      <c r="D286" s="13" t="s">
        <v>364</v>
      </c>
      <c r="E286" s="9">
        <v>23</v>
      </c>
      <c r="F286" s="9">
        <v>34</v>
      </c>
      <c r="G286" s="9" t="s">
        <v>365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45975</v>
      </c>
      <c r="U286" s="11">
        <v>5000</v>
      </c>
      <c r="V286" s="10">
        <v>0</v>
      </c>
      <c r="W286" s="10">
        <v>5000</v>
      </c>
      <c r="X286" s="10">
        <v>5350</v>
      </c>
      <c r="Y286" s="10">
        <v>0</v>
      </c>
      <c r="Z286" s="9" t="s">
        <v>366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45975</v>
      </c>
      <c r="AK286" s="3">
        <v>0</v>
      </c>
      <c r="AL286" s="3">
        <v>45966</v>
      </c>
      <c r="AM286" s="3">
        <v>45973</v>
      </c>
      <c r="AN286" s="3">
        <v>45974</v>
      </c>
      <c r="AO286" s="3">
        <v>45974</v>
      </c>
      <c r="AP286" s="3">
        <v>45970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360</v>
      </c>
      <c r="BD286" s="56">
        <v>0</v>
      </c>
    </row>
    <row r="287" spans="1:56" ht="27.75" customHeight="1" x14ac:dyDescent="0.45">
      <c r="A287" s="3">
        <v>45944</v>
      </c>
      <c r="B287" s="14" t="s">
        <v>371</v>
      </c>
      <c r="C287" s="9" t="s">
        <v>361</v>
      </c>
      <c r="D287" s="13" t="s">
        <v>367</v>
      </c>
      <c r="E287" s="9">
        <v>23</v>
      </c>
      <c r="F287" s="9">
        <v>34</v>
      </c>
      <c r="G287" s="9" t="s">
        <v>365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3000</v>
      </c>
      <c r="V287" s="10">
        <v>0</v>
      </c>
      <c r="W287" s="10">
        <v>3000</v>
      </c>
      <c r="X287" s="10">
        <v>0</v>
      </c>
      <c r="Y287" s="10">
        <v>3150</v>
      </c>
      <c r="Z287" s="9" t="s">
        <v>366</v>
      </c>
      <c r="AA287" s="8">
        <v>2975.61</v>
      </c>
      <c r="AB287" s="8">
        <v>2975.61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360</v>
      </c>
      <c r="BD287" s="56">
        <v>0</v>
      </c>
    </row>
    <row r="288" spans="1:56" ht="27.75" customHeight="1" x14ac:dyDescent="0.45">
      <c r="A288" s="3">
        <v>45944</v>
      </c>
      <c r="B288" s="14" t="s">
        <v>371</v>
      </c>
      <c r="C288" s="9" t="s">
        <v>361</v>
      </c>
      <c r="D288" s="13" t="s">
        <v>368</v>
      </c>
      <c r="E288" s="9">
        <v>23</v>
      </c>
      <c r="F288" s="9">
        <v>34</v>
      </c>
      <c r="G288" s="9" t="s">
        <v>365</v>
      </c>
      <c r="H288" s="9">
        <v>0</v>
      </c>
      <c r="I288" s="9">
        <v>68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45975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366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74</v>
      </c>
      <c r="AI288" s="1">
        <v>2</v>
      </c>
      <c r="AJ288" s="3">
        <v>45975</v>
      </c>
      <c r="AK288" s="3">
        <v>0</v>
      </c>
      <c r="AL288" s="3">
        <v>45966</v>
      </c>
      <c r="AM288" s="3">
        <v>45973</v>
      </c>
      <c r="AN288" s="3">
        <v>45974</v>
      </c>
      <c r="AO288" s="3">
        <v>45974</v>
      </c>
      <c r="AP288" s="3">
        <v>45970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360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365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366</v>
      </c>
      <c r="AA289" s="8">
        <v>7934.9600000000009</v>
      </c>
      <c r="AB289" s="8">
        <v>7934.9600000000009</v>
      </c>
      <c r="AC289" s="8">
        <v>0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360</v>
      </c>
      <c r="BD289" s="56">
        <v>0</v>
      </c>
    </row>
    <row r="290" spans="1:56" ht="27.75" customHeight="1" x14ac:dyDescent="0.45">
      <c r="A290" s="3">
        <v>45951</v>
      </c>
      <c r="B290" s="14" t="s">
        <v>407</v>
      </c>
      <c r="C290" s="9" t="s">
        <v>408</v>
      </c>
      <c r="D290" s="13" t="s">
        <v>409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320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 t="s">
        <v>406</v>
      </c>
      <c r="AZ290" s="2">
        <v>0</v>
      </c>
      <c r="BA290" s="2">
        <v>0</v>
      </c>
      <c r="BB290" s="2">
        <v>0</v>
      </c>
      <c r="BC290" s="1" t="s">
        <v>321</v>
      </c>
      <c r="BD290" s="56">
        <v>474.2000083333333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85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320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322</v>
      </c>
      <c r="BD291" s="56">
        <v>0</v>
      </c>
    </row>
    <row r="292" spans="1:56" ht="27.75" customHeight="1" x14ac:dyDescent="0.45">
      <c r="A292" s="3">
        <v>45953</v>
      </c>
      <c r="B292" s="14" t="s">
        <v>454</v>
      </c>
      <c r="C292" s="9" t="s">
        <v>438</v>
      </c>
      <c r="D292" s="13" t="s">
        <v>455</v>
      </c>
      <c r="E292" s="9">
        <v>23</v>
      </c>
      <c r="F292" s="9">
        <v>37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45966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439</v>
      </c>
      <c r="AA292" s="8">
        <v>10756.900000000001</v>
      </c>
      <c r="AB292" s="8">
        <v>4270</v>
      </c>
      <c r="AC292" s="8">
        <v>6486.9000000000015</v>
      </c>
      <c r="AD292" s="8">
        <v>0</v>
      </c>
      <c r="AE292" s="8">
        <v>0</v>
      </c>
      <c r="AF292" s="8" t="s">
        <v>456</v>
      </c>
      <c r="AG292" s="1" t="s">
        <v>112</v>
      </c>
      <c r="AH292" s="1" t="s">
        <v>74</v>
      </c>
      <c r="AI292" s="1">
        <v>2</v>
      </c>
      <c r="AJ292" s="3">
        <v>45966</v>
      </c>
      <c r="AK292" s="3">
        <v>0</v>
      </c>
      <c r="AL292" s="3">
        <v>45957</v>
      </c>
      <c r="AM292" s="3">
        <v>45964</v>
      </c>
      <c r="AN292" s="3">
        <v>45965</v>
      </c>
      <c r="AO292" s="3">
        <v>45965</v>
      </c>
      <c r="AP292" s="3">
        <v>45961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440</v>
      </c>
      <c r="BD292" s="56">
        <v>796.67961391666688</v>
      </c>
    </row>
    <row r="293" spans="1:56" ht="27.7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120</v>
      </c>
      <c r="J293" s="9" t="s">
        <v>78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439</v>
      </c>
      <c r="AA293" s="8">
        <v>10756.900000000001</v>
      </c>
      <c r="AB293" s="8">
        <v>4270</v>
      </c>
      <c r="AC293" s="8">
        <v>6486.9000000000015</v>
      </c>
      <c r="AD293" s="8">
        <v>0</v>
      </c>
      <c r="AE293" s="8">
        <v>0</v>
      </c>
      <c r="AF293" s="8" t="s">
        <v>58</v>
      </c>
      <c r="AG293" s="1" t="s">
        <v>113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441</v>
      </c>
      <c r="BD293" s="56">
        <v>0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3207.7128103679997</v>
      </c>
      <c r="Q294" s="10">
        <v>0</v>
      </c>
      <c r="R294" s="10">
        <v>3207.7128103679997</v>
      </c>
      <c r="S294" s="9" t="s">
        <v>239</v>
      </c>
      <c r="T294" s="12" t="s">
        <v>63</v>
      </c>
      <c r="U294" s="11">
        <v>100000</v>
      </c>
      <c r="V294" s="10">
        <v>1500</v>
      </c>
      <c r="W294" s="10">
        <v>98500</v>
      </c>
      <c r="X294" s="10">
        <v>0</v>
      </c>
      <c r="Y294" s="10">
        <v>103425</v>
      </c>
      <c r="Z294" s="9" t="s">
        <v>97</v>
      </c>
      <c r="AA294" s="8">
        <v>105955.465</v>
      </c>
      <c r="AB294" s="8">
        <v>19362</v>
      </c>
      <c r="AC294" s="8">
        <v>86593.464999999997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11092.935565123611</v>
      </c>
    </row>
    <row r="295" spans="1:56" ht="27.75" customHeight="1" x14ac:dyDescent="0.45">
      <c r="A295" s="3">
        <v>45601</v>
      </c>
      <c r="B295" s="14" t="s">
        <v>180</v>
      </c>
      <c r="C295" s="9" t="s">
        <v>91</v>
      </c>
      <c r="D295" s="13" t="s">
        <v>138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11003.203948644863</v>
      </c>
      <c r="Q295" s="10">
        <v>0</v>
      </c>
      <c r="R295" s="10">
        <v>11003.203948644863</v>
      </c>
      <c r="S295" s="9" t="s">
        <v>239</v>
      </c>
      <c r="T295" s="12" t="s">
        <v>63</v>
      </c>
      <c r="U295" s="11">
        <v>337878</v>
      </c>
      <c r="V295" s="10">
        <v>0</v>
      </c>
      <c r="W295" s="10">
        <v>337878</v>
      </c>
      <c r="X295" s="10">
        <v>0</v>
      </c>
      <c r="Y295" s="10">
        <v>354771.9</v>
      </c>
      <c r="Z295" s="9" t="s">
        <v>97</v>
      </c>
      <c r="AA295" s="8">
        <v>363451.98582000006</v>
      </c>
      <c r="AB295" s="8">
        <v>0</v>
      </c>
      <c r="AC295" s="8">
        <v>363451.98582000006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46559.511849046357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97</v>
      </c>
      <c r="AA296" s="8">
        <v>469407.45082000003</v>
      </c>
      <c r="AB296" s="8">
        <v>19362</v>
      </c>
      <c r="AC296" s="8">
        <v>450045.45082000003</v>
      </c>
      <c r="AD296" s="8">
        <v>0</v>
      </c>
      <c r="AE296" s="8">
        <v>0</v>
      </c>
      <c r="AF296" s="8" t="s">
        <v>58</v>
      </c>
      <c r="AG296" s="1" t="s">
        <v>112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111</v>
      </c>
      <c r="BD296" s="56">
        <v>0</v>
      </c>
    </row>
    <row r="297" spans="1:56" ht="27.75" customHeight="1" x14ac:dyDescent="0.45">
      <c r="A297" s="3">
        <v>45958</v>
      </c>
      <c r="B297" s="14" t="s">
        <v>493</v>
      </c>
      <c r="C297" s="9" t="s">
        <v>479</v>
      </c>
      <c r="D297" s="13" t="s">
        <v>59</v>
      </c>
      <c r="E297" s="9">
        <v>26</v>
      </c>
      <c r="F297" s="9">
        <v>40</v>
      </c>
      <c r="G297" s="9" t="s">
        <v>60</v>
      </c>
      <c r="H297" s="9">
        <v>0</v>
      </c>
      <c r="I297" s="9">
        <v>95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120</v>
      </c>
      <c r="T297" s="12">
        <v>45961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330</v>
      </c>
      <c r="AA297" s="8">
        <v>5797.55</v>
      </c>
      <c r="AB297" s="8">
        <v>5797.55</v>
      </c>
      <c r="AC297" s="8">
        <v>0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77</v>
      </c>
      <c r="AI297" s="1">
        <v>1</v>
      </c>
      <c r="AJ297" s="3">
        <v>45961</v>
      </c>
      <c r="AK297" s="3">
        <v>0</v>
      </c>
      <c r="AL297" s="3">
        <v>0</v>
      </c>
      <c r="AM297" s="3">
        <v>0</v>
      </c>
      <c r="AN297" s="3">
        <v>0</v>
      </c>
      <c r="AO297" s="3">
        <v>45960</v>
      </c>
      <c r="AP297" s="3">
        <v>45956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265</v>
      </c>
      <c r="BD297" s="56">
        <v>0</v>
      </c>
    </row>
    <row r="298" spans="1:56" ht="27.75" customHeight="1" x14ac:dyDescent="0.45">
      <c r="A298" s="3">
        <v>45958</v>
      </c>
      <c r="B298" s="14" t="s">
        <v>494</v>
      </c>
      <c r="C298" s="9" t="s">
        <v>133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120</v>
      </c>
      <c r="T298" s="12">
        <v>45965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330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77</v>
      </c>
      <c r="AI298" s="1">
        <v>1</v>
      </c>
      <c r="AJ298" s="3">
        <v>45965</v>
      </c>
      <c r="AK298" s="3">
        <v>0</v>
      </c>
      <c r="AL298" s="3">
        <v>0</v>
      </c>
      <c r="AM298" s="3">
        <v>0</v>
      </c>
      <c r="AN298" s="3">
        <v>0</v>
      </c>
      <c r="AO298" s="3">
        <v>45964</v>
      </c>
      <c r="AP298" s="3">
        <v>45960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265</v>
      </c>
      <c r="BD298" s="56">
        <v>1016.6527800000001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100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330</v>
      </c>
      <c r="AA299" s="8">
        <v>17113.25</v>
      </c>
      <c r="AB299" s="8">
        <v>5797.55</v>
      </c>
      <c r="AC299" s="8">
        <v>11315.7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265</v>
      </c>
      <c r="BD299" s="56">
        <v>0</v>
      </c>
    </row>
    <row r="300" spans="1:56" ht="27.75" customHeight="1" x14ac:dyDescent="0.45">
      <c r="A300" s="3">
        <v>45939</v>
      </c>
      <c r="B300" s="14" t="s">
        <v>343</v>
      </c>
      <c r="C300" s="9" t="s">
        <v>341</v>
      </c>
      <c r="D300" s="13" t="s">
        <v>342</v>
      </c>
      <c r="E300" s="9">
        <v>26</v>
      </c>
      <c r="F300" s="9">
        <v>40</v>
      </c>
      <c r="G300" s="9" t="s">
        <v>60</v>
      </c>
      <c r="H300" s="9">
        <v>0</v>
      </c>
      <c r="I300" s="9">
        <v>108</v>
      </c>
      <c r="J300" s="9" t="s">
        <v>57</v>
      </c>
      <c r="K300" s="9">
        <v>5</v>
      </c>
      <c r="L300" s="9" t="s">
        <v>89</v>
      </c>
      <c r="M300" s="10">
        <v>27</v>
      </c>
      <c r="N300" s="9">
        <v>43</v>
      </c>
      <c r="O300" s="9">
        <v>40</v>
      </c>
      <c r="P300" s="10">
        <v>0</v>
      </c>
      <c r="Q300" s="10">
        <v>0</v>
      </c>
      <c r="R300" s="10">
        <v>0</v>
      </c>
      <c r="S300" s="9" t="s">
        <v>105</v>
      </c>
      <c r="T300" s="12">
        <v>45960</v>
      </c>
      <c r="U300" s="11">
        <v>10000</v>
      </c>
      <c r="V300" s="10">
        <v>10000</v>
      </c>
      <c r="W300" s="10">
        <v>0</v>
      </c>
      <c r="X300" s="10">
        <v>10900</v>
      </c>
      <c r="Y300" s="10">
        <v>0</v>
      </c>
      <c r="Z300" s="9" t="s">
        <v>184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115</v>
      </c>
      <c r="AH300" s="1" t="s">
        <v>72</v>
      </c>
      <c r="AI300" s="1">
        <v>3</v>
      </c>
      <c r="AJ300" s="3">
        <v>45960</v>
      </c>
      <c r="AK300" s="3">
        <v>0</v>
      </c>
      <c r="AL300" s="3">
        <v>45950</v>
      </c>
      <c r="AM300" s="3">
        <v>45957</v>
      </c>
      <c r="AN300" s="3">
        <v>45958</v>
      </c>
      <c r="AO300" s="3">
        <v>45958</v>
      </c>
      <c r="AP300" s="3">
        <v>45955</v>
      </c>
      <c r="AQ300" s="3">
        <v>45959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 t="s">
        <v>388</v>
      </c>
      <c r="AZ300" s="2">
        <v>0</v>
      </c>
      <c r="BA300" s="2">
        <v>0</v>
      </c>
      <c r="BB300" s="2">
        <v>0</v>
      </c>
      <c r="BC300" s="1" t="s">
        <v>100</v>
      </c>
      <c r="BD300" s="56">
        <v>0</v>
      </c>
    </row>
    <row r="301" spans="1:56" ht="27.7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184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58</v>
      </c>
      <c r="AG301" s="1" t="s">
        <v>112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185</v>
      </c>
      <c r="BD301" s="56">
        <v>0</v>
      </c>
    </row>
    <row r="302" spans="1:56" ht="27.75" customHeight="1" x14ac:dyDescent="0.45">
      <c r="A302" s="3">
        <v>45950</v>
      </c>
      <c r="B302" s="14" t="s">
        <v>343</v>
      </c>
      <c r="C302" s="9" t="s">
        <v>106</v>
      </c>
      <c r="D302" s="13" t="s">
        <v>395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107</v>
      </c>
      <c r="T302" s="12">
        <v>45960</v>
      </c>
      <c r="U302" s="11">
        <v>10000</v>
      </c>
      <c r="V302" s="10">
        <v>10000</v>
      </c>
      <c r="W302" s="10">
        <v>0</v>
      </c>
      <c r="X302" s="10">
        <v>11200</v>
      </c>
      <c r="Y302" s="10">
        <v>0</v>
      </c>
      <c r="Z302" s="9" t="s">
        <v>86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75</v>
      </c>
      <c r="AI302" s="1">
        <v>4</v>
      </c>
      <c r="AJ302" s="3" t="s">
        <v>128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7.75" customHeight="1" x14ac:dyDescent="0.45">
      <c r="A303" s="3">
        <v>45933</v>
      </c>
      <c r="B303" s="14" t="s">
        <v>331</v>
      </c>
      <c r="C303" s="9" t="s">
        <v>106</v>
      </c>
      <c r="D303" s="13" t="s">
        <v>59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>
        <v>45960</v>
      </c>
      <c r="U303" s="11">
        <v>15000</v>
      </c>
      <c r="V303" s="10">
        <v>17396</v>
      </c>
      <c r="W303" s="10">
        <v>0</v>
      </c>
      <c r="X303" s="10">
        <v>0</v>
      </c>
      <c r="Y303" s="10">
        <v>0</v>
      </c>
      <c r="Z303" s="9" t="s">
        <v>86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142</v>
      </c>
      <c r="AI303" s="1">
        <v>2</v>
      </c>
      <c r="AJ303" s="3">
        <v>45960</v>
      </c>
      <c r="AK303" s="3">
        <v>45958</v>
      </c>
      <c r="AL303" s="3">
        <v>0</v>
      </c>
      <c r="AM303" s="3">
        <v>0</v>
      </c>
      <c r="AN303" s="3">
        <v>0</v>
      </c>
      <c r="AO303" s="3">
        <v>45959</v>
      </c>
      <c r="AP303" s="3">
        <v>45955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120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115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7.75" customHeight="1" x14ac:dyDescent="0.45">
      <c r="A305" s="3">
        <v>45959</v>
      </c>
      <c r="B305" s="14" t="s">
        <v>125</v>
      </c>
      <c r="C305" s="9" t="s">
        <v>143</v>
      </c>
      <c r="D305" s="13" t="s">
        <v>144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45972</v>
      </c>
      <c r="U305" s="11">
        <v>50000</v>
      </c>
      <c r="V305" s="10">
        <v>4528</v>
      </c>
      <c r="W305" s="10">
        <v>45472</v>
      </c>
      <c r="X305" s="10">
        <v>0</v>
      </c>
      <c r="Y305" s="10">
        <v>47745.599999999999</v>
      </c>
      <c r="Z305" s="9" t="s">
        <v>124</v>
      </c>
      <c r="AA305" s="8">
        <v>53995.7264</v>
      </c>
      <c r="AB305" s="8">
        <v>6528</v>
      </c>
      <c r="AC305" s="8">
        <v>47467.7264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45972</v>
      </c>
      <c r="AK305" s="3">
        <v>0</v>
      </c>
      <c r="AL305" s="3">
        <v>45963</v>
      </c>
      <c r="AM305" s="3">
        <v>45970</v>
      </c>
      <c r="AN305" s="3">
        <v>45971</v>
      </c>
      <c r="AO305" s="3">
        <v>45971</v>
      </c>
      <c r="AP305" s="3">
        <v>45967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5334.8450281777787</v>
      </c>
    </row>
    <row r="306" spans="1:56" ht="27.75" customHeight="1" x14ac:dyDescent="0.45">
      <c r="A306" s="3" t="s">
        <v>131</v>
      </c>
      <c r="B306" s="14" t="s">
        <v>131</v>
      </c>
      <c r="C306" s="9" t="s">
        <v>106</v>
      </c>
      <c r="D306" s="13" t="s">
        <v>59</v>
      </c>
      <c r="E306" s="9">
        <v>28</v>
      </c>
      <c r="F306" s="9">
        <v>47</v>
      </c>
      <c r="G306" s="9" t="s">
        <v>60</v>
      </c>
      <c r="H306" s="9" t="s">
        <v>66</v>
      </c>
      <c r="I306" s="9">
        <v>180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0</v>
      </c>
      <c r="Z306" s="9" t="s">
        <v>124</v>
      </c>
      <c r="AA306" s="8">
        <v>6775.4500000000007</v>
      </c>
      <c r="AB306" s="8">
        <v>0</v>
      </c>
      <c r="AC306" s="8">
        <v>6775.4500000000007</v>
      </c>
      <c r="AD306" s="8">
        <v>0</v>
      </c>
      <c r="AE306" s="8">
        <v>6775.4500000000007</v>
      </c>
      <c r="AF306" s="8">
        <v>0</v>
      </c>
      <c r="AG306" s="1">
        <v>0</v>
      </c>
      <c r="AH306" s="1" t="s">
        <v>142</v>
      </c>
      <c r="AI306" s="1">
        <v>2</v>
      </c>
      <c r="AJ306" s="3" t="s">
        <v>63</v>
      </c>
      <c r="AK306" s="3" t="e">
        <v>#VALUE!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761.48529722222236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124</v>
      </c>
      <c r="AA307" s="8">
        <v>60771.176399999997</v>
      </c>
      <c r="AB307" s="8">
        <v>6528</v>
      </c>
      <c r="AC307" s="8">
        <v>54243.176399999997</v>
      </c>
      <c r="AD307" s="8">
        <v>0</v>
      </c>
      <c r="AE307" s="8">
        <v>6775.4500000000007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145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D60-F779-439D-B8E8-8BC5949C58A4}">
  <sheetPr>
    <tabColor rgb="FFFFFF00"/>
  </sheetPr>
  <dimension ref="A1:BD310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45958</v>
      </c>
      <c r="E3" s="94" t="s">
        <v>52</v>
      </c>
      <c r="F3" s="94"/>
      <c r="G3" s="95">
        <v>11.01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87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373</v>
      </c>
      <c r="C6" s="9" t="s">
        <v>374</v>
      </c>
      <c r="D6" s="13" t="s">
        <v>375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377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396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344</v>
      </c>
      <c r="BD9" s="56">
        <v>0</v>
      </c>
    </row>
    <row r="10" spans="1:56" ht="27.75" customHeight="1" x14ac:dyDescent="0.45">
      <c r="A10" s="3">
        <v>45950</v>
      </c>
      <c r="B10" s="14" t="s">
        <v>389</v>
      </c>
      <c r="C10" s="9" t="s">
        <v>386</v>
      </c>
      <c r="D10" s="13" t="s">
        <v>387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389</v>
      </c>
      <c r="C11" s="9" t="s">
        <v>386</v>
      </c>
      <c r="D11" s="13" t="s">
        <v>316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389</v>
      </c>
      <c r="C12" s="9" t="s">
        <v>386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442</v>
      </c>
      <c r="C13" s="9" t="s">
        <v>410</v>
      </c>
      <c r="D13" s="13" t="s">
        <v>411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442</v>
      </c>
      <c r="C14" s="9" t="s">
        <v>410</v>
      </c>
      <c r="D14" s="13" t="s">
        <v>411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442</v>
      </c>
      <c r="C15" s="9" t="s">
        <v>410</v>
      </c>
      <c r="D15" s="13" t="s">
        <v>443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305</v>
      </c>
      <c r="C16" s="9" t="s">
        <v>304</v>
      </c>
      <c r="D16" s="13" t="s">
        <v>306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305</v>
      </c>
      <c r="C17" s="9" t="s">
        <v>304</v>
      </c>
      <c r="D17" s="13" t="s">
        <v>306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305</v>
      </c>
      <c r="C18" s="9" t="s">
        <v>304</v>
      </c>
      <c r="D18" s="13" t="s">
        <v>306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305</v>
      </c>
      <c r="C19" s="9" t="s">
        <v>304</v>
      </c>
      <c r="D19" s="13" t="s">
        <v>306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104635.3</v>
      </c>
      <c r="AB20" s="8">
        <v>77173.8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45954</v>
      </c>
      <c r="B21" s="14" t="s">
        <v>457</v>
      </c>
      <c r="C21" s="9" t="s">
        <v>215</v>
      </c>
      <c r="D21" s="13" t="s">
        <v>458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45959</v>
      </c>
      <c r="U21" s="11">
        <v>10000</v>
      </c>
      <c r="V21" s="10">
        <v>10153</v>
      </c>
      <c r="W21" s="10">
        <v>0</v>
      </c>
      <c r="X21" s="10">
        <v>10500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45959</v>
      </c>
      <c r="AK21" s="3">
        <v>0</v>
      </c>
      <c r="AL21" s="3">
        <v>45950</v>
      </c>
      <c r="AM21" s="3">
        <v>45957</v>
      </c>
      <c r="AN21" s="3">
        <v>45958</v>
      </c>
      <c r="AO21" s="3">
        <v>45958</v>
      </c>
      <c r="AP21" s="3">
        <v>45954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466</v>
      </c>
      <c r="C22" s="9" t="s">
        <v>215</v>
      </c>
      <c r="D22" s="13" t="s">
        <v>467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466</v>
      </c>
      <c r="C23" s="9" t="s">
        <v>215</v>
      </c>
      <c r="D23" s="13" t="s">
        <v>468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45958</v>
      </c>
      <c r="B24" s="14" t="s">
        <v>466</v>
      </c>
      <c r="C24" s="9" t="s">
        <v>215</v>
      </c>
      <c r="D24" s="13" t="s">
        <v>469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164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45952</v>
      </c>
      <c r="B25" s="14" t="s">
        <v>459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164</v>
      </c>
      <c r="AA25" s="8">
        <v>41749.77807</v>
      </c>
      <c r="AB25" s="8">
        <v>40362</v>
      </c>
      <c r="AC25" s="8">
        <v>1387.7780700000003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100.78352739466671</v>
      </c>
    </row>
    <row r="26" spans="1:56" ht="27.75" customHeight="1" x14ac:dyDescent="0.45">
      <c r="A26" s="3">
        <v>45952</v>
      </c>
      <c r="B26" s="14" t="s">
        <v>460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45973</v>
      </c>
      <c r="U26" s="11">
        <v>20000</v>
      </c>
      <c r="V26" s="10">
        <v>4519</v>
      </c>
      <c r="W26" s="10">
        <v>15481</v>
      </c>
      <c r="X26" s="10">
        <v>0</v>
      </c>
      <c r="Y26" s="10">
        <v>16255.050000000001</v>
      </c>
      <c r="Z26" s="9" t="s">
        <v>164</v>
      </c>
      <c r="AA26" s="8">
        <v>13624.982910000001</v>
      </c>
      <c r="AB26" s="8">
        <v>0</v>
      </c>
      <c r="AC26" s="8">
        <v>13624.982910000001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45973</v>
      </c>
      <c r="AK26" s="3">
        <v>0</v>
      </c>
      <c r="AL26" s="3">
        <v>45964</v>
      </c>
      <c r="AM26" s="3">
        <v>45971</v>
      </c>
      <c r="AN26" s="3">
        <v>45972</v>
      </c>
      <c r="AO26" s="3">
        <v>45972</v>
      </c>
      <c r="AP26" s="3">
        <v>45968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989.47653666400015</v>
      </c>
    </row>
    <row r="27" spans="1:56" ht="27.75" customHeight="1" x14ac:dyDescent="0.45">
      <c r="A27" s="3">
        <v>45952</v>
      </c>
      <c r="B27" s="14" t="s">
        <v>460</v>
      </c>
      <c r="C27" s="9" t="s">
        <v>132</v>
      </c>
      <c r="D27" s="13" t="s">
        <v>186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45980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164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45980</v>
      </c>
      <c r="AK27" s="3">
        <v>0</v>
      </c>
      <c r="AL27" s="3">
        <v>45971</v>
      </c>
      <c r="AM27" s="3">
        <v>45978</v>
      </c>
      <c r="AN27" s="3">
        <v>45979</v>
      </c>
      <c r="AO27" s="3">
        <v>45979</v>
      </c>
      <c r="AP27" s="3">
        <v>45975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2556.6217600000009</v>
      </c>
    </row>
    <row r="28" spans="1:56" ht="27.75" customHeight="1" x14ac:dyDescent="0.45">
      <c r="A28" s="3" t="s">
        <v>131</v>
      </c>
      <c r="B28" s="14" t="s">
        <v>131</v>
      </c>
      <c r="C28" s="9" t="s">
        <v>191</v>
      </c>
      <c r="D28" s="13" t="s">
        <v>192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90</v>
      </c>
      <c r="M28" s="10">
        <v>20</v>
      </c>
      <c r="N28" s="9">
        <v>35</v>
      </c>
      <c r="O28" s="9">
        <v>40</v>
      </c>
      <c r="P28" s="10">
        <v>341.36903080895991</v>
      </c>
      <c r="Q28" s="10">
        <v>0</v>
      </c>
      <c r="R28" s="10">
        <v>341.36903080895991</v>
      </c>
      <c r="S28" s="9" t="s">
        <v>67</v>
      </c>
      <c r="T28" s="12">
        <v>45991</v>
      </c>
      <c r="U28" s="11">
        <v>20000</v>
      </c>
      <c r="V28" s="10">
        <v>233</v>
      </c>
      <c r="W28" s="10">
        <v>19767</v>
      </c>
      <c r="X28" s="10">
        <v>0</v>
      </c>
      <c r="Y28" s="10">
        <v>20755.350000000002</v>
      </c>
      <c r="Z28" s="9" t="s">
        <v>164</v>
      </c>
      <c r="AA28" s="8">
        <v>18501.714330000003</v>
      </c>
      <c r="AB28" s="8">
        <v>0</v>
      </c>
      <c r="AC28" s="8">
        <v>18501.714330000003</v>
      </c>
      <c r="AD28" s="8">
        <v>0</v>
      </c>
      <c r="AE28" s="8">
        <v>0</v>
      </c>
      <c r="AF28" s="8">
        <v>0</v>
      </c>
      <c r="AG28" s="1" t="s">
        <v>115</v>
      </c>
      <c r="AH28" s="1" t="s">
        <v>72</v>
      </c>
      <c r="AI28" s="1">
        <v>3</v>
      </c>
      <c r="AJ28" s="3">
        <v>45991</v>
      </c>
      <c r="AK28" s="3">
        <v>0</v>
      </c>
      <c r="AL28" s="3">
        <v>45981</v>
      </c>
      <c r="AM28" s="3">
        <v>45988</v>
      </c>
      <c r="AN28" s="3">
        <v>45989</v>
      </c>
      <c r="AO28" s="3">
        <v>45989</v>
      </c>
      <c r="AP28" s="3">
        <v>45986</v>
      </c>
      <c r="AQ28" s="3">
        <v>45990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1343.6356095653334</v>
      </c>
    </row>
    <row r="29" spans="1:56" ht="27.75" customHeight="1" x14ac:dyDescent="0.45">
      <c r="A29" s="3" t="s">
        <v>131</v>
      </c>
      <c r="B29" s="14" t="s">
        <v>131</v>
      </c>
      <c r="C29" s="9" t="s">
        <v>215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45991</v>
      </c>
      <c r="U29" s="11">
        <v>40000</v>
      </c>
      <c r="V29" s="10">
        <v>0</v>
      </c>
      <c r="W29" s="10">
        <v>40000</v>
      </c>
      <c r="X29" s="10">
        <v>0</v>
      </c>
      <c r="Y29" s="10">
        <v>42000</v>
      </c>
      <c r="Z29" s="9" t="s">
        <v>164</v>
      </c>
      <c r="AA29" s="8">
        <v>35204.400000000001</v>
      </c>
      <c r="AB29" s="8">
        <v>0</v>
      </c>
      <c r="AC29" s="8">
        <v>35204.400000000001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45991</v>
      </c>
      <c r="AK29" s="3">
        <v>0</v>
      </c>
      <c r="AL29" s="3">
        <v>45982</v>
      </c>
      <c r="AM29" s="3">
        <v>45989</v>
      </c>
      <c r="AN29" s="3">
        <v>45990</v>
      </c>
      <c r="AO29" s="3">
        <v>45990</v>
      </c>
      <c r="AP29" s="3">
        <v>45986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2556.6217600000009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164</v>
      </c>
      <c r="AA30" s="8">
        <v>157486.92531000002</v>
      </c>
      <c r="AB30" s="8">
        <v>53563.65</v>
      </c>
      <c r="AC30" s="8">
        <v>103923.27531</v>
      </c>
      <c r="AD30" s="8">
        <v>0</v>
      </c>
      <c r="AE30" s="8">
        <v>0</v>
      </c>
      <c r="AF30" s="8" t="s">
        <v>58</v>
      </c>
      <c r="AG30" s="1" t="s">
        <v>113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100</v>
      </c>
      <c r="BD30" s="56">
        <v>0</v>
      </c>
    </row>
    <row r="31" spans="1:56" ht="27.75" customHeight="1" x14ac:dyDescent="0.45">
      <c r="A31" s="3">
        <v>45919</v>
      </c>
      <c r="B31" s="14" t="s">
        <v>298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263</v>
      </c>
      <c r="T31" s="12">
        <v>45968</v>
      </c>
      <c r="U31" s="11">
        <v>20000</v>
      </c>
      <c r="V31" s="10">
        <v>21000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299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45941</v>
      </c>
      <c r="B32" s="14" t="s">
        <v>351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263</v>
      </c>
      <c r="T32" s="12">
        <v>45968</v>
      </c>
      <c r="U32" s="11">
        <v>20000</v>
      </c>
      <c r="V32" s="10">
        <v>20775</v>
      </c>
      <c r="W32" s="10">
        <v>0</v>
      </c>
      <c r="X32" s="10">
        <v>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352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412</v>
      </c>
      <c r="C33" s="9" t="s">
        <v>73</v>
      </c>
      <c r="D33" s="13" t="s">
        <v>413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414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412</v>
      </c>
      <c r="C34" s="9" t="s">
        <v>73</v>
      </c>
      <c r="D34" s="13" t="s">
        <v>415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414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412</v>
      </c>
      <c r="C35" s="9" t="s">
        <v>73</v>
      </c>
      <c r="D35" s="13" t="s">
        <v>348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414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412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167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414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416</v>
      </c>
      <c r="C37" s="9" t="s">
        <v>73</v>
      </c>
      <c r="D37" s="13" t="s">
        <v>417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418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416</v>
      </c>
      <c r="C38" s="9" t="s">
        <v>73</v>
      </c>
      <c r="D38" s="13" t="s">
        <v>419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418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416</v>
      </c>
      <c r="C39" s="9" t="s">
        <v>73</v>
      </c>
      <c r="D39" s="13" t="s">
        <v>420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418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416</v>
      </c>
      <c r="C40" s="9" t="s">
        <v>73</v>
      </c>
      <c r="D40" s="13" t="s">
        <v>312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418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416</v>
      </c>
      <c r="C41" s="9" t="s">
        <v>73</v>
      </c>
      <c r="D41" s="13" t="s">
        <v>236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418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412</v>
      </c>
      <c r="C42" s="9" t="s">
        <v>73</v>
      </c>
      <c r="D42" s="13" t="s">
        <v>347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421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412</v>
      </c>
      <c r="C43" s="9" t="s">
        <v>73</v>
      </c>
      <c r="D43" s="13" t="s">
        <v>234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421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421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412</v>
      </c>
      <c r="C45" s="9" t="s">
        <v>73</v>
      </c>
      <c r="D45" s="13" t="s">
        <v>350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421</v>
      </c>
      <c r="AG45" s="1" t="s">
        <v>112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412</v>
      </c>
      <c r="C46" s="9" t="s">
        <v>73</v>
      </c>
      <c r="D46" s="13" t="s">
        <v>422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421</v>
      </c>
      <c r="AG46" s="1" t="s">
        <v>113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412</v>
      </c>
      <c r="C47" s="9" t="s">
        <v>73</v>
      </c>
      <c r="D47" s="13" t="s">
        <v>225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423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412</v>
      </c>
      <c r="C48" s="9" t="s">
        <v>73</v>
      </c>
      <c r="D48" s="13" t="s">
        <v>267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5232</v>
      </c>
      <c r="W48" s="10">
        <v>0</v>
      </c>
      <c r="X48" s="10">
        <v>5400</v>
      </c>
      <c r="Y48" s="10">
        <v>0</v>
      </c>
      <c r="Z48" s="9" t="s">
        <v>167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423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412</v>
      </c>
      <c r="C49" s="9" t="s">
        <v>73</v>
      </c>
      <c r="D49" s="13">
        <v>913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423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0</v>
      </c>
    </row>
    <row r="50" spans="1:56" ht="27.75" customHeight="1" x14ac:dyDescent="0.45">
      <c r="A50" s="3">
        <v>45953</v>
      </c>
      <c r="B50" s="14" t="s">
        <v>412</v>
      </c>
      <c r="C50" s="9" t="s">
        <v>73</v>
      </c>
      <c r="D50" s="13" t="s">
        <v>235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167</v>
      </c>
      <c r="AA50" s="8">
        <v>9359.9000000000015</v>
      </c>
      <c r="AB50" s="8">
        <v>3737</v>
      </c>
      <c r="AC50" s="8">
        <v>5622.9000000000015</v>
      </c>
      <c r="AD50" s="8">
        <v>0</v>
      </c>
      <c r="AE50" s="8">
        <v>0</v>
      </c>
      <c r="AF50" s="8" t="s">
        <v>423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423.54181866666681</v>
      </c>
    </row>
    <row r="51" spans="1:56" ht="27.75" customHeight="1" x14ac:dyDescent="0.45">
      <c r="A51" s="3">
        <v>45953</v>
      </c>
      <c r="B51" s="14" t="s">
        <v>416</v>
      </c>
      <c r="C51" s="9" t="s">
        <v>73</v>
      </c>
      <c r="D51" s="13" t="s">
        <v>235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424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416</v>
      </c>
      <c r="C52" s="9" t="s">
        <v>73</v>
      </c>
      <c r="D52" s="13" t="s">
        <v>233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424</v>
      </c>
      <c r="AG52" s="1" t="s">
        <v>61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416</v>
      </c>
      <c r="C53" s="9" t="s">
        <v>73</v>
      </c>
      <c r="D53" s="13" t="s">
        <v>425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424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352.51463377777782</v>
      </c>
    </row>
    <row r="54" spans="1:56" ht="27.75" customHeight="1" x14ac:dyDescent="0.45">
      <c r="A54" s="3">
        <v>45953</v>
      </c>
      <c r="B54" s="14" t="s">
        <v>416</v>
      </c>
      <c r="C54" s="9" t="s">
        <v>73</v>
      </c>
      <c r="D54" s="13" t="s">
        <v>249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45969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167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424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705.02926755555563</v>
      </c>
    </row>
    <row r="55" spans="1:56" ht="27.75" customHeight="1" x14ac:dyDescent="0.45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137</v>
      </c>
      <c r="T55" s="12">
        <v>45991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167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45991</v>
      </c>
      <c r="AK55" s="3">
        <v>0</v>
      </c>
      <c r="AL55" s="3">
        <v>45982</v>
      </c>
      <c r="AM55" s="3">
        <v>45989</v>
      </c>
      <c r="AN55" s="3">
        <v>45990</v>
      </c>
      <c r="AO55" s="3">
        <v>45990</v>
      </c>
      <c r="AP55" s="3">
        <v>45986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168</v>
      </c>
      <c r="BD55" s="56">
        <v>15863.158520000001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167</v>
      </c>
      <c r="AA56" s="8">
        <v>322916.55000000005</v>
      </c>
      <c r="AB56" s="8">
        <v>83296.14999999998</v>
      </c>
      <c r="AC56" s="8">
        <v>239620.40000000002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0</v>
      </c>
    </row>
    <row r="57" spans="1:56" ht="27.75" customHeight="1" x14ac:dyDescent="0.45">
      <c r="A57" s="3">
        <v>45951</v>
      </c>
      <c r="B57" s="14" t="s">
        <v>426</v>
      </c>
      <c r="C57" s="9" t="s">
        <v>135</v>
      </c>
      <c r="D57" s="13" t="s">
        <v>390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45960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109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45960</v>
      </c>
      <c r="AK57" s="3">
        <v>45956</v>
      </c>
      <c r="AL57" s="3">
        <v>45949</v>
      </c>
      <c r="AM57" s="3">
        <v>45957</v>
      </c>
      <c r="AN57" s="3">
        <v>45958</v>
      </c>
      <c r="AO57" s="3">
        <v>45959</v>
      </c>
      <c r="AP57" s="3">
        <v>45955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45905</v>
      </c>
      <c r="B58" s="14" t="s">
        <v>268</v>
      </c>
      <c r="C58" s="9" t="s">
        <v>135</v>
      </c>
      <c r="D58" s="13" t="s">
        <v>264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45892</v>
      </c>
      <c r="B60" s="14" t="s">
        <v>248</v>
      </c>
      <c r="C60" s="9" t="s">
        <v>79</v>
      </c>
      <c r="D60" s="13" t="s">
        <v>202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3000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3000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427</v>
      </c>
      <c r="C61" s="9" t="s">
        <v>135</v>
      </c>
      <c r="D61" s="13" t="s">
        <v>217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45960</v>
      </c>
      <c r="U61" s="11">
        <v>5040</v>
      </c>
      <c r="V61" s="10">
        <v>5040</v>
      </c>
      <c r="W61" s="10">
        <v>0</v>
      </c>
      <c r="X61" s="10">
        <v>5700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45905</v>
      </c>
      <c r="B62" s="14" t="s">
        <v>269</v>
      </c>
      <c r="C62" s="9" t="s">
        <v>135</v>
      </c>
      <c r="D62" s="13" t="s">
        <v>217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45960</v>
      </c>
      <c r="U62" s="11">
        <v>243</v>
      </c>
      <c r="V62" s="10">
        <v>243</v>
      </c>
      <c r="W62" s="10">
        <v>0</v>
      </c>
      <c r="X62" s="10">
        <v>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262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427</v>
      </c>
      <c r="C63" s="9" t="s">
        <v>135</v>
      </c>
      <c r="D63" s="13" t="s">
        <v>218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6214</v>
      </c>
      <c r="W63" s="10">
        <v>0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45951</v>
      </c>
      <c r="B64" s="14" t="s">
        <v>428</v>
      </c>
      <c r="C64" s="9" t="s">
        <v>135</v>
      </c>
      <c r="D64" s="13" t="s">
        <v>266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 t="s">
        <v>63</v>
      </c>
      <c r="U64" s="11">
        <v>886</v>
      </c>
      <c r="V64" s="10">
        <v>0</v>
      </c>
      <c r="W64" s="10">
        <v>886</v>
      </c>
      <c r="X64" s="10">
        <v>21560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397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428</v>
      </c>
      <c r="C65" s="9" t="s">
        <v>135</v>
      </c>
      <c r="D65" s="13" t="s">
        <v>246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10000</v>
      </c>
      <c r="V65" s="10">
        <v>10000</v>
      </c>
      <c r="W65" s="10">
        <v>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429</v>
      </c>
      <c r="C66" s="9" t="s">
        <v>135</v>
      </c>
      <c r="D66" s="13" t="s">
        <v>391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5040</v>
      </c>
      <c r="V66" s="10">
        <v>2400</v>
      </c>
      <c r="W66" s="10">
        <v>2640</v>
      </c>
      <c r="X66" s="10">
        <v>5543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429</v>
      </c>
      <c r="C67" s="9" t="s">
        <v>135</v>
      </c>
      <c r="D67" s="13" t="s">
        <v>392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5040</v>
      </c>
      <c r="V67" s="10">
        <v>2606</v>
      </c>
      <c r="W67" s="10">
        <v>2434</v>
      </c>
      <c r="X67" s="10">
        <v>0</v>
      </c>
      <c r="Y67" s="10">
        <v>2555.7000000000003</v>
      </c>
      <c r="Z67" s="9" t="s">
        <v>80</v>
      </c>
      <c r="AA67" s="8">
        <v>2550.2235000000005</v>
      </c>
      <c r="AB67" s="8">
        <v>2550.2235000000005</v>
      </c>
      <c r="AC67" s="8">
        <v>0</v>
      </c>
      <c r="AD67" s="8">
        <v>0</v>
      </c>
      <c r="AE67" s="8">
        <v>2550.2235000000005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45951</v>
      </c>
      <c r="B68" s="14" t="s">
        <v>430</v>
      </c>
      <c r="C68" s="9" t="s">
        <v>135</v>
      </c>
      <c r="D68" s="13" t="s">
        <v>240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0</v>
      </c>
      <c r="AC68" s="8">
        <v>10477.5</v>
      </c>
      <c r="AD68" s="8">
        <v>0</v>
      </c>
      <c r="AE68" s="8">
        <v>10477.5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791.63333333333321</v>
      </c>
    </row>
    <row r="69" spans="1:56" ht="27.75" customHeight="1" x14ac:dyDescent="0.45">
      <c r="A69" s="3">
        <v>45919</v>
      </c>
      <c r="B69" s="14" t="s">
        <v>300</v>
      </c>
      <c r="C69" s="9" t="s">
        <v>135</v>
      </c>
      <c r="D69" s="13" t="s">
        <v>240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928</v>
      </c>
      <c r="V69" s="10">
        <v>880</v>
      </c>
      <c r="W69" s="10">
        <v>48</v>
      </c>
      <c r="X69" s="10">
        <v>0</v>
      </c>
      <c r="Y69" s="10">
        <v>50.400000000000006</v>
      </c>
      <c r="Z69" s="9" t="s">
        <v>80</v>
      </c>
      <c r="AA69" s="8">
        <v>50.292000000000002</v>
      </c>
      <c r="AB69" s="8">
        <v>50.292000000000002</v>
      </c>
      <c r="AC69" s="8">
        <v>0</v>
      </c>
      <c r="AD69" s="8">
        <v>50.292000000000002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317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430</v>
      </c>
      <c r="C70" s="9" t="s">
        <v>135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20000</v>
      </c>
      <c r="V70" s="10">
        <v>0</v>
      </c>
      <c r="W70" s="10">
        <v>20000</v>
      </c>
      <c r="X70" s="10">
        <v>22300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398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302</v>
      </c>
      <c r="C71" s="9" t="s">
        <v>135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1174</v>
      </c>
      <c r="V71" s="10">
        <v>0</v>
      </c>
      <c r="W71" s="10">
        <v>1174</v>
      </c>
      <c r="X71" s="10">
        <v>1200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45951</v>
      </c>
      <c r="B72" s="14" t="s">
        <v>431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30000</v>
      </c>
      <c r="V72" s="10">
        <v>0</v>
      </c>
      <c r="W72" s="10">
        <v>30000</v>
      </c>
      <c r="X72" s="10">
        <v>26995</v>
      </c>
      <c r="Y72" s="10">
        <v>3155.25</v>
      </c>
      <c r="Z72" s="9" t="s">
        <v>80</v>
      </c>
      <c r="AA72" s="8">
        <v>3305.9131875000003</v>
      </c>
      <c r="AB72" s="8">
        <v>3305.9131875000003</v>
      </c>
      <c r="AC72" s="8">
        <v>0</v>
      </c>
      <c r="AD72" s="8">
        <v>3305.9131875000003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399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45919</v>
      </c>
      <c r="B73" s="14" t="s">
        <v>301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1933</v>
      </c>
      <c r="V73" s="10">
        <v>0</v>
      </c>
      <c r="W73" s="10">
        <v>1933</v>
      </c>
      <c r="X73" s="10">
        <v>2200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294</v>
      </c>
      <c r="C74" s="9" t="s">
        <v>228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2700</v>
      </c>
      <c r="W74" s="10">
        <v>0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45911</v>
      </c>
      <c r="B75" s="14" t="s">
        <v>276</v>
      </c>
      <c r="C75" s="9" t="s">
        <v>104</v>
      </c>
      <c r="D75" s="13" t="s">
        <v>277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2855</v>
      </c>
      <c r="W75" s="10">
        <v>145</v>
      </c>
      <c r="X75" s="10">
        <v>3100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45891</v>
      </c>
      <c r="B76" s="14" t="s">
        <v>252</v>
      </c>
      <c r="C76" s="9" t="s">
        <v>79</v>
      </c>
      <c r="D76" s="13" t="s">
        <v>253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2500</v>
      </c>
      <c r="W76" s="10">
        <v>500</v>
      </c>
      <c r="X76" s="10">
        <v>9455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294</v>
      </c>
      <c r="C77" s="9" t="s">
        <v>228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45964</v>
      </c>
      <c r="AK77" s="3">
        <v>45960</v>
      </c>
      <c r="AL77" s="3">
        <v>45953</v>
      </c>
      <c r="AM77" s="3">
        <v>45961</v>
      </c>
      <c r="AN77" s="3">
        <v>45962</v>
      </c>
      <c r="AO77" s="3">
        <v>45963</v>
      </c>
      <c r="AP77" s="3">
        <v>45959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294</v>
      </c>
      <c r="C78" s="9" t="s">
        <v>228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2500</v>
      </c>
      <c r="V78" s="10">
        <v>1371</v>
      </c>
      <c r="W78" s="10">
        <v>1129</v>
      </c>
      <c r="X78" s="10">
        <v>0</v>
      </c>
      <c r="Y78" s="10">
        <v>1185.45</v>
      </c>
      <c r="Z78" s="9" t="s">
        <v>80</v>
      </c>
      <c r="AA78" s="8">
        <v>1245.9982699999998</v>
      </c>
      <c r="AB78" s="8">
        <v>1245.9982699999998</v>
      </c>
      <c r="AC78" s="8">
        <v>0</v>
      </c>
      <c r="AD78" s="8">
        <v>1245.9982699999998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294</v>
      </c>
      <c r="C79" s="9" t="s">
        <v>228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5100</v>
      </c>
      <c r="W79" s="10">
        <v>0</v>
      </c>
      <c r="X79" s="10">
        <v>5482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294</v>
      </c>
      <c r="C80" s="9" t="s">
        <v>228</v>
      </c>
      <c r="D80" s="13" t="s">
        <v>281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45965</v>
      </c>
      <c r="U80" s="11">
        <v>5000</v>
      </c>
      <c r="V80" s="10">
        <v>4900</v>
      </c>
      <c r="W80" s="10">
        <v>100</v>
      </c>
      <c r="X80" s="10">
        <v>5385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45965</v>
      </c>
      <c r="AK80" s="3">
        <v>45961</v>
      </c>
      <c r="AL80" s="3">
        <v>45954</v>
      </c>
      <c r="AM80" s="3">
        <v>45962</v>
      </c>
      <c r="AN80" s="3">
        <v>45963</v>
      </c>
      <c r="AO80" s="3">
        <v>45964</v>
      </c>
      <c r="AP80" s="3">
        <v>45960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294</v>
      </c>
      <c r="C81" s="9" t="s">
        <v>228</v>
      </c>
      <c r="D81" s="13" t="s">
        <v>280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5000</v>
      </c>
      <c r="V81" s="10">
        <v>3000</v>
      </c>
      <c r="W81" s="10">
        <v>2000</v>
      </c>
      <c r="X81" s="10">
        <v>4400</v>
      </c>
      <c r="Y81" s="10">
        <v>630</v>
      </c>
      <c r="Z81" s="9" t="s">
        <v>80</v>
      </c>
      <c r="AA81" s="8">
        <v>695.28689999999995</v>
      </c>
      <c r="AB81" s="8">
        <v>695.28689999999995</v>
      </c>
      <c r="AC81" s="8">
        <v>0</v>
      </c>
      <c r="AD81" s="8">
        <v>695.28689999999995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294</v>
      </c>
      <c r="C82" s="9" t="s">
        <v>228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45966</v>
      </c>
      <c r="U82" s="11">
        <v>2500</v>
      </c>
      <c r="V82" s="10">
        <v>2089</v>
      </c>
      <c r="W82" s="10">
        <v>411</v>
      </c>
      <c r="X82" s="10">
        <v>2741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45966</v>
      </c>
      <c r="AK82" s="3">
        <v>45962</v>
      </c>
      <c r="AL82" s="3">
        <v>45955</v>
      </c>
      <c r="AM82" s="3">
        <v>45963</v>
      </c>
      <c r="AN82" s="3">
        <v>45964</v>
      </c>
      <c r="AO82" s="3">
        <v>45965</v>
      </c>
      <c r="AP82" s="3">
        <v>45961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294</v>
      </c>
      <c r="C83" s="9" t="s">
        <v>228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45966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45966</v>
      </c>
      <c r="AK83" s="3">
        <v>45962</v>
      </c>
      <c r="AL83" s="3">
        <v>45955</v>
      </c>
      <c r="AM83" s="3">
        <v>45963</v>
      </c>
      <c r="AN83" s="3">
        <v>45964</v>
      </c>
      <c r="AO83" s="3">
        <v>45965</v>
      </c>
      <c r="AP83" s="3">
        <v>45961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294</v>
      </c>
      <c r="C84" s="9" t="s">
        <v>228</v>
      </c>
      <c r="D84" s="13" t="s">
        <v>280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45966</v>
      </c>
      <c r="U84" s="11">
        <v>7500</v>
      </c>
      <c r="V84" s="10">
        <v>7500</v>
      </c>
      <c r="W84" s="10">
        <v>0</v>
      </c>
      <c r="X84" s="10">
        <v>7600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45966</v>
      </c>
      <c r="AK84" s="3">
        <v>45962</v>
      </c>
      <c r="AL84" s="3">
        <v>45955</v>
      </c>
      <c r="AM84" s="3">
        <v>45963</v>
      </c>
      <c r="AN84" s="3">
        <v>45964</v>
      </c>
      <c r="AO84" s="3">
        <v>45965</v>
      </c>
      <c r="AP84" s="3">
        <v>45961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294</v>
      </c>
      <c r="C85" s="9" t="s">
        <v>228</v>
      </c>
      <c r="D85" s="13" t="s">
        <v>284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45966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45966</v>
      </c>
      <c r="AK85" s="3">
        <v>45962</v>
      </c>
      <c r="AL85" s="3">
        <v>45955</v>
      </c>
      <c r="AM85" s="3">
        <v>45963</v>
      </c>
      <c r="AN85" s="3">
        <v>45964</v>
      </c>
      <c r="AO85" s="3">
        <v>45965</v>
      </c>
      <c r="AP85" s="3">
        <v>45961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294</v>
      </c>
      <c r="C86" s="9" t="s">
        <v>228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45968</v>
      </c>
      <c r="AK86" s="3">
        <v>45964</v>
      </c>
      <c r="AL86" s="3">
        <v>45957</v>
      </c>
      <c r="AM86" s="3">
        <v>45965</v>
      </c>
      <c r="AN86" s="3">
        <v>45966</v>
      </c>
      <c r="AO86" s="3">
        <v>45967</v>
      </c>
      <c r="AP86" s="3">
        <v>45963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294</v>
      </c>
      <c r="C87" s="9" t="s">
        <v>228</v>
      </c>
      <c r="D87" s="13" t="s">
        <v>284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2500</v>
      </c>
      <c r="V87" s="10">
        <v>929</v>
      </c>
      <c r="W87" s="10">
        <v>1571</v>
      </c>
      <c r="X87" s="10">
        <v>2550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294</v>
      </c>
      <c r="C88" s="9" t="s">
        <v>228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45972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294</v>
      </c>
      <c r="C89" s="9" t="s">
        <v>228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0</v>
      </c>
      <c r="AC89" s="8">
        <v>2759.0749999999998</v>
      </c>
      <c r="AD89" s="8">
        <v>0</v>
      </c>
      <c r="AE89" s="8">
        <v>2759.0749999999998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208.46344444444443</v>
      </c>
    </row>
    <row r="90" spans="1:56" ht="27.75" customHeight="1" x14ac:dyDescent="0.45">
      <c r="A90" s="3">
        <v>45916</v>
      </c>
      <c r="B90" s="14" t="s">
        <v>294</v>
      </c>
      <c r="C90" s="9" t="s">
        <v>228</v>
      </c>
      <c r="D90" s="13">
        <v>964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3960.4950000000003</v>
      </c>
      <c r="AB90" s="8">
        <v>0</v>
      </c>
      <c r="AC90" s="8">
        <v>3960.4950000000003</v>
      </c>
      <c r="AD90" s="8">
        <v>0</v>
      </c>
      <c r="AE90" s="8">
        <v>3960.4950000000003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299.23740000000004</v>
      </c>
    </row>
    <row r="91" spans="1:56" ht="27.75" customHeight="1" x14ac:dyDescent="0.45">
      <c r="A91" s="3">
        <v>45916</v>
      </c>
      <c r="B91" s="14" t="s">
        <v>294</v>
      </c>
      <c r="C91" s="9" t="s">
        <v>228</v>
      </c>
      <c r="D91" s="13" t="s">
        <v>280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294</v>
      </c>
      <c r="C92" s="9" t="s">
        <v>228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45923</v>
      </c>
      <c r="B93" s="14" t="s">
        <v>309</v>
      </c>
      <c r="C93" s="9" t="s">
        <v>79</v>
      </c>
      <c r="D93" s="13" t="s">
        <v>310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45972</v>
      </c>
      <c r="U93" s="11">
        <v>12000</v>
      </c>
      <c r="V93" s="10">
        <v>0</v>
      </c>
      <c r="W93" s="10">
        <v>12000</v>
      </c>
      <c r="X93" s="10">
        <v>0</v>
      </c>
      <c r="Y93" s="10">
        <v>12600</v>
      </c>
      <c r="Z93" s="9" t="s">
        <v>80</v>
      </c>
      <c r="AA93" s="8">
        <v>13243.56</v>
      </c>
      <c r="AB93" s="8">
        <v>13243.56</v>
      </c>
      <c r="AC93" s="8">
        <v>0</v>
      </c>
      <c r="AD93" s="8">
        <v>13243.56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45916</v>
      </c>
      <c r="B94" s="14" t="s">
        <v>294</v>
      </c>
      <c r="C94" s="9" t="s">
        <v>228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45974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294</v>
      </c>
      <c r="C95" s="9" t="s">
        <v>228</v>
      </c>
      <c r="D95" s="13" t="s">
        <v>284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45974</v>
      </c>
      <c r="AK95" s="3">
        <v>45970</v>
      </c>
      <c r="AL95" s="3">
        <v>45963</v>
      </c>
      <c r="AM95" s="3">
        <v>45971</v>
      </c>
      <c r="AN95" s="3">
        <v>45972</v>
      </c>
      <c r="AO95" s="3">
        <v>45973</v>
      </c>
      <c r="AP95" s="3">
        <v>45969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45941</v>
      </c>
      <c r="B96" s="14" t="s">
        <v>125</v>
      </c>
      <c r="C96" s="9" t="s">
        <v>104</v>
      </c>
      <c r="D96" s="13" t="s">
        <v>353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45975</v>
      </c>
      <c r="AK96" s="3">
        <v>45971</v>
      </c>
      <c r="AL96" s="3">
        <v>45964</v>
      </c>
      <c r="AM96" s="3">
        <v>45972</v>
      </c>
      <c r="AN96" s="3">
        <v>45973</v>
      </c>
      <c r="AO96" s="3">
        <v>45974</v>
      </c>
      <c r="AP96" s="3">
        <v>45970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255</v>
      </c>
      <c r="C97" s="9" t="s">
        <v>79</v>
      </c>
      <c r="D97" s="13" t="s">
        <v>256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45975</v>
      </c>
      <c r="U97" s="11">
        <v>3000</v>
      </c>
      <c r="V97" s="10">
        <v>3194</v>
      </c>
      <c r="W97" s="10">
        <v>0</v>
      </c>
      <c r="X97" s="10">
        <v>8100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45975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45970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294</v>
      </c>
      <c r="C98" s="9" t="s">
        <v>228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294</v>
      </c>
      <c r="C99" s="9" t="s">
        <v>228</v>
      </c>
      <c r="D99" s="13" t="s">
        <v>280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45978</v>
      </c>
      <c r="AK99" s="3">
        <v>45974</v>
      </c>
      <c r="AL99" s="3">
        <v>45967</v>
      </c>
      <c r="AM99" s="3">
        <v>45975</v>
      </c>
      <c r="AN99" s="3">
        <v>45976</v>
      </c>
      <c r="AO99" s="3">
        <v>45977</v>
      </c>
      <c r="AP99" s="3">
        <v>45973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45948</v>
      </c>
      <c r="B100" s="14" t="s">
        <v>393</v>
      </c>
      <c r="C100" s="9" t="s">
        <v>104</v>
      </c>
      <c r="D100" s="13" t="s">
        <v>394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294</v>
      </c>
      <c r="C101" s="9" t="s">
        <v>228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45979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45979</v>
      </c>
      <c r="AK101" s="3">
        <v>45975</v>
      </c>
      <c r="AL101" s="3">
        <v>45968</v>
      </c>
      <c r="AM101" s="3">
        <v>45976</v>
      </c>
      <c r="AN101" s="3">
        <v>45977</v>
      </c>
      <c r="AO101" s="3">
        <v>45978</v>
      </c>
      <c r="AP101" s="3">
        <v>45974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45">
      <c r="A102" s="3">
        <v>45916</v>
      </c>
      <c r="B102" s="14" t="s">
        <v>294</v>
      </c>
      <c r="C102" s="9" t="s">
        <v>228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294</v>
      </c>
      <c r="C103" s="9" t="s">
        <v>228</v>
      </c>
      <c r="D103" s="13" t="s">
        <v>281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294</v>
      </c>
      <c r="C104" s="9" t="s">
        <v>228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45981</v>
      </c>
      <c r="AK104" s="3">
        <v>45977</v>
      </c>
      <c r="AL104" s="3">
        <v>45970</v>
      </c>
      <c r="AM104" s="3">
        <v>45978</v>
      </c>
      <c r="AN104" s="3">
        <v>45979</v>
      </c>
      <c r="AO104" s="3">
        <v>45980</v>
      </c>
      <c r="AP104" s="3">
        <v>45976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294</v>
      </c>
      <c r="C105" s="9" t="s">
        <v>228</v>
      </c>
      <c r="D105" s="13" t="s">
        <v>280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45982</v>
      </c>
      <c r="AK105" s="3">
        <v>45978</v>
      </c>
      <c r="AL105" s="3">
        <v>45971</v>
      </c>
      <c r="AM105" s="3">
        <v>45979</v>
      </c>
      <c r="AN105" s="3">
        <v>45980</v>
      </c>
      <c r="AO105" s="3">
        <v>45981</v>
      </c>
      <c r="AP105" s="3">
        <v>45977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294</v>
      </c>
      <c r="C106" s="9" t="s">
        <v>228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3862.7049999999999</v>
      </c>
      <c r="AB106" s="8">
        <v>0</v>
      </c>
      <c r="AC106" s="8">
        <v>3862.7049999999999</v>
      </c>
      <c r="AD106" s="8">
        <v>0</v>
      </c>
      <c r="AE106" s="8">
        <v>3862.7049999999999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291.84882222222222</v>
      </c>
    </row>
    <row r="107" spans="1:56" ht="27.75" customHeight="1" x14ac:dyDescent="0.45">
      <c r="A107" s="3">
        <v>45916</v>
      </c>
      <c r="B107" s="14" t="s">
        <v>294</v>
      </c>
      <c r="C107" s="9" t="s">
        <v>228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45985</v>
      </c>
      <c r="U107" s="11">
        <v>2500</v>
      </c>
      <c r="V107" s="10">
        <v>2500</v>
      </c>
      <c r="W107" s="10">
        <v>0</v>
      </c>
      <c r="X107" s="10">
        <v>2550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45985</v>
      </c>
      <c r="AK107" s="3">
        <v>45981</v>
      </c>
      <c r="AL107" s="3">
        <v>45974</v>
      </c>
      <c r="AM107" s="3">
        <v>45982</v>
      </c>
      <c r="AN107" s="3">
        <v>45983</v>
      </c>
      <c r="AO107" s="3">
        <v>45984</v>
      </c>
      <c r="AP107" s="3">
        <v>45980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45933</v>
      </c>
      <c r="B108" s="14" t="s">
        <v>337</v>
      </c>
      <c r="C108" s="9" t="s">
        <v>104</v>
      </c>
      <c r="D108" s="13" t="s">
        <v>325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45985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45896</v>
      </c>
      <c r="B109" s="14" t="s">
        <v>254</v>
      </c>
      <c r="C109" s="9" t="s">
        <v>79</v>
      </c>
      <c r="D109" s="13" t="s">
        <v>241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>
        <v>45985</v>
      </c>
      <c r="AK109" s="3">
        <v>45980</v>
      </c>
      <c r="AL109" s="3">
        <v>45973</v>
      </c>
      <c r="AM109" s="3">
        <v>45981</v>
      </c>
      <c r="AN109" s="3">
        <v>45982</v>
      </c>
      <c r="AO109" s="3">
        <v>45983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45909</v>
      </c>
      <c r="B110" s="14" t="s">
        <v>273</v>
      </c>
      <c r="C110" s="9" t="s">
        <v>79</v>
      </c>
      <c r="D110" s="13" t="s">
        <v>270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45986</v>
      </c>
      <c r="U110" s="11">
        <v>3179</v>
      </c>
      <c r="V110" s="10">
        <v>2531</v>
      </c>
      <c r="W110" s="10">
        <v>648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45986</v>
      </c>
      <c r="AK110" s="3">
        <v>45982</v>
      </c>
      <c r="AL110" s="3">
        <v>45975</v>
      </c>
      <c r="AM110" s="3">
        <v>45983</v>
      </c>
      <c r="AN110" s="3">
        <v>45984</v>
      </c>
      <c r="AO110" s="3">
        <v>45985</v>
      </c>
      <c r="AP110" s="3">
        <v>45981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294</v>
      </c>
      <c r="C111" s="9" t="s">
        <v>228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294</v>
      </c>
      <c r="C112" s="9" t="s">
        <v>228</v>
      </c>
      <c r="D112" s="13" t="s">
        <v>280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294</v>
      </c>
      <c r="C113" s="9" t="s">
        <v>228</v>
      </c>
      <c r="D113" s="13" t="s">
        <v>281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294</v>
      </c>
      <c r="C114" s="9" t="s">
        <v>228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45">
      <c r="A115" s="3">
        <v>45933</v>
      </c>
      <c r="B115" s="14" t="s">
        <v>335</v>
      </c>
      <c r="C115" s="9" t="s">
        <v>104</v>
      </c>
      <c r="D115" s="13" t="s">
        <v>323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45987</v>
      </c>
      <c r="AK115" s="3">
        <v>45983</v>
      </c>
      <c r="AL115" s="3">
        <v>45976</v>
      </c>
      <c r="AM115" s="3">
        <v>45984</v>
      </c>
      <c r="AN115" s="3">
        <v>45985</v>
      </c>
      <c r="AO115" s="3">
        <v>45986</v>
      </c>
      <c r="AP115" s="3">
        <v>45982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45933</v>
      </c>
      <c r="B116" s="14" t="s">
        <v>338</v>
      </c>
      <c r="C116" s="9" t="s">
        <v>104</v>
      </c>
      <c r="D116" s="13" t="s">
        <v>326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45987</v>
      </c>
      <c r="AK116" s="3">
        <v>45983</v>
      </c>
      <c r="AL116" s="3">
        <v>45976</v>
      </c>
      <c r="AM116" s="3">
        <v>45984</v>
      </c>
      <c r="AN116" s="3">
        <v>45985</v>
      </c>
      <c r="AO116" s="3">
        <v>45986</v>
      </c>
      <c r="AP116" s="3">
        <v>45982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45916</v>
      </c>
      <c r="B117" s="14" t="s">
        <v>294</v>
      </c>
      <c r="C117" s="9" t="s">
        <v>228</v>
      </c>
      <c r="D117" s="13">
        <v>956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7.75" customHeight="1" x14ac:dyDescent="0.45">
      <c r="A118" s="3">
        <v>45916</v>
      </c>
      <c r="B118" s="14" t="s">
        <v>294</v>
      </c>
      <c r="C118" s="9" t="s">
        <v>228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45">
      <c r="A119" s="3">
        <v>45916</v>
      </c>
      <c r="B119" s="14" t="s">
        <v>294</v>
      </c>
      <c r="C119" s="9" t="s">
        <v>228</v>
      </c>
      <c r="D119" s="13" t="s">
        <v>284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45989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45989</v>
      </c>
      <c r="AK119" s="3">
        <v>45985</v>
      </c>
      <c r="AL119" s="3">
        <v>45978</v>
      </c>
      <c r="AM119" s="3">
        <v>45986</v>
      </c>
      <c r="AN119" s="3">
        <v>45987</v>
      </c>
      <c r="AO119" s="3">
        <v>45988</v>
      </c>
      <c r="AP119" s="3">
        <v>45984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208.46344444444443</v>
      </c>
    </row>
    <row r="120" spans="1:56" ht="27.75" customHeight="1" x14ac:dyDescent="0.45">
      <c r="A120" s="3">
        <v>45916</v>
      </c>
      <c r="B120" s="14" t="s">
        <v>294</v>
      </c>
      <c r="C120" s="9" t="s">
        <v>228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45">
      <c r="A121" s="3">
        <v>45958</v>
      </c>
      <c r="B121" s="14" t="s">
        <v>470</v>
      </c>
      <c r="C121" s="9" t="s">
        <v>104</v>
      </c>
      <c r="D121" s="13" t="s">
        <v>471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45">
      <c r="A122" s="3">
        <v>45891</v>
      </c>
      <c r="B122" s="14" t="s">
        <v>250</v>
      </c>
      <c r="C122" s="9" t="s">
        <v>79</v>
      </c>
      <c r="D122" s="13" t="s">
        <v>251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6000</v>
      </c>
      <c r="V122" s="10">
        <v>5447</v>
      </c>
      <c r="W122" s="10">
        <v>553</v>
      </c>
      <c r="X122" s="10">
        <v>9150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8447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7.75" customHeight="1" x14ac:dyDescent="0.45">
      <c r="A124" s="3">
        <v>45933</v>
      </c>
      <c r="B124" s="14" t="s">
        <v>336</v>
      </c>
      <c r="C124" s="9" t="s">
        <v>79</v>
      </c>
      <c r="D124" s="13" t="s">
        <v>324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45">
      <c r="A125" s="3" t="s">
        <v>131</v>
      </c>
      <c r="B125" s="14" t="s">
        <v>131</v>
      </c>
      <c r="C125" s="9" t="s">
        <v>79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80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1667.7075555555555</v>
      </c>
    </row>
    <row r="126" spans="1:56" ht="27.75" customHeight="1" x14ac:dyDescent="0.45">
      <c r="A126" s="3" t="s">
        <v>131</v>
      </c>
      <c r="B126" s="14" t="s">
        <v>131</v>
      </c>
      <c r="C126" s="9" t="s">
        <v>95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80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1625.4871111111113</v>
      </c>
    </row>
    <row r="127" spans="1:56" ht="27.75" customHeight="1" x14ac:dyDescent="0.45">
      <c r="A127" s="3" t="s">
        <v>131</v>
      </c>
      <c r="B127" s="14" t="s">
        <v>131</v>
      </c>
      <c r="C127" s="9" t="s">
        <v>228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 t="s">
        <v>63</v>
      </c>
      <c r="U127" s="11">
        <v>305000</v>
      </c>
      <c r="V127" s="10">
        <v>0</v>
      </c>
      <c r="W127" s="10">
        <v>305000</v>
      </c>
      <c r="X127" s="10">
        <v>0</v>
      </c>
      <c r="Y127" s="10">
        <v>320250</v>
      </c>
      <c r="Z127" s="9" t="s">
        <v>80</v>
      </c>
      <c r="AA127" s="8">
        <v>336607.14999999997</v>
      </c>
      <c r="AB127" s="8">
        <v>0</v>
      </c>
      <c r="AC127" s="8">
        <v>336607.14999999997</v>
      </c>
      <c r="AD127" s="8">
        <v>0</v>
      </c>
      <c r="AE127" s="8">
        <v>336607.14999999997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25432.540222222222</v>
      </c>
    </row>
    <row r="128" spans="1:56" ht="27.75" customHeight="1" x14ac:dyDescent="0.45">
      <c r="A128" s="3">
        <v>45933</v>
      </c>
      <c r="B128" s="14" t="s">
        <v>334</v>
      </c>
      <c r="C128" s="9" t="s">
        <v>104</v>
      </c>
      <c r="D128" s="13" t="s">
        <v>201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45919</v>
      </c>
      <c r="B129" s="14" t="s">
        <v>301</v>
      </c>
      <c r="C129" s="9" t="s">
        <v>135</v>
      </c>
      <c r="D129" s="13" t="s">
        <v>206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296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45923</v>
      </c>
      <c r="B130" s="14" t="s">
        <v>309</v>
      </c>
      <c r="C130" s="9" t="s">
        <v>79</v>
      </c>
      <c r="D130" s="13" t="s">
        <v>310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13000</v>
      </c>
      <c r="V130" s="10">
        <v>0</v>
      </c>
      <c r="W130" s="10">
        <v>13000</v>
      </c>
      <c r="X130" s="10">
        <v>0</v>
      </c>
      <c r="Y130" s="10">
        <v>13650</v>
      </c>
      <c r="Z130" s="9" t="s">
        <v>80</v>
      </c>
      <c r="AA130" s="8">
        <v>14347.189999999999</v>
      </c>
      <c r="AB130" s="8">
        <v>14347.189999999999</v>
      </c>
      <c r="AC130" s="8">
        <v>0</v>
      </c>
      <c r="AD130" s="8">
        <v>14347.189999999999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45877</v>
      </c>
      <c r="B131" s="14" t="s">
        <v>244</v>
      </c>
      <c r="C131" s="9" t="s">
        <v>79</v>
      </c>
      <c r="D131" s="13" t="s">
        <v>245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3500</v>
      </c>
      <c r="V131" s="10">
        <v>1217</v>
      </c>
      <c r="W131" s="10">
        <v>2283</v>
      </c>
      <c r="X131" s="10">
        <v>1545</v>
      </c>
      <c r="Y131" s="10">
        <v>2052.75</v>
      </c>
      <c r="Z131" s="9" t="s">
        <v>80</v>
      </c>
      <c r="AA131" s="8">
        <v>2265.4764825000002</v>
      </c>
      <c r="AB131" s="8">
        <v>2265.4764825000002</v>
      </c>
      <c r="AC131" s="8">
        <v>0</v>
      </c>
      <c r="AD131" s="8">
        <v>2265.4764825000002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45796</v>
      </c>
      <c r="B132" s="14" t="s">
        <v>220</v>
      </c>
      <c r="C132" s="9" t="s">
        <v>135</v>
      </c>
      <c r="D132" s="13" t="s">
        <v>219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302</v>
      </c>
      <c r="V132" s="10">
        <v>363</v>
      </c>
      <c r="W132" s="10">
        <v>0</v>
      </c>
      <c r="X132" s="10">
        <v>5300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45674</v>
      </c>
      <c r="B133" s="14" t="s">
        <v>208</v>
      </c>
      <c r="C133" s="9" t="s">
        <v>135</v>
      </c>
      <c r="D133" s="13" t="s">
        <v>207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183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214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45611</v>
      </c>
      <c r="B134" s="14" t="s">
        <v>182</v>
      </c>
      <c r="C134" s="9" t="s">
        <v>135</v>
      </c>
      <c r="D134" s="13" t="s">
        <v>181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45523</v>
      </c>
      <c r="B135" s="14" t="s">
        <v>172</v>
      </c>
      <c r="C135" s="9" t="s">
        <v>135</v>
      </c>
      <c r="D135" s="13" t="s">
        <v>171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1260</v>
      </c>
      <c r="V135" s="10">
        <v>0</v>
      </c>
      <c r="W135" s="10">
        <v>1260</v>
      </c>
      <c r="X135" s="10">
        <v>11095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45911</v>
      </c>
      <c r="B136" s="14" t="s">
        <v>274</v>
      </c>
      <c r="C136" s="9" t="s">
        <v>104</v>
      </c>
      <c r="D136" s="13" t="s">
        <v>275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2477</v>
      </c>
      <c r="W136" s="10">
        <v>523</v>
      </c>
      <c r="X136" s="10">
        <v>8465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45908</v>
      </c>
      <c r="B137" s="14" t="s">
        <v>272</v>
      </c>
      <c r="C137" s="9" t="s">
        <v>221</v>
      </c>
      <c r="D137" s="13" t="s">
        <v>222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45908</v>
      </c>
      <c r="B138" s="14" t="s">
        <v>272</v>
      </c>
      <c r="C138" s="9" t="s">
        <v>221</v>
      </c>
      <c r="D138" s="13" t="s">
        <v>247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45799</v>
      </c>
      <c r="B139" s="14" t="s">
        <v>224</v>
      </c>
      <c r="C139" s="9" t="s">
        <v>221</v>
      </c>
      <c r="D139" s="13" t="s">
        <v>222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196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45799</v>
      </c>
      <c r="B140" s="14" t="s">
        <v>224</v>
      </c>
      <c r="C140" s="9" t="s">
        <v>221</v>
      </c>
      <c r="D140" s="13" t="s">
        <v>247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196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45541</v>
      </c>
      <c r="B141" s="14" t="s">
        <v>174</v>
      </c>
      <c r="C141" s="9" t="s">
        <v>104</v>
      </c>
      <c r="D141" s="13" t="s">
        <v>175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176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204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685548.72033999988</v>
      </c>
      <c r="AB142" s="8">
        <v>76330.990339999989</v>
      </c>
      <c r="AC142" s="8">
        <v>609217.73</v>
      </c>
      <c r="AD142" s="8">
        <v>73780.766839999997</v>
      </c>
      <c r="AE142" s="8">
        <v>611767.95349999995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45">
      <c r="A143" s="3">
        <v>45916</v>
      </c>
      <c r="B143" s="14" t="s">
        <v>295</v>
      </c>
      <c r="C143" s="9" t="s">
        <v>228</v>
      </c>
      <c r="D143" s="13" t="s">
        <v>286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6000</v>
      </c>
      <c r="V143" s="10">
        <v>6000</v>
      </c>
      <c r="W143" s="10">
        <v>0</v>
      </c>
      <c r="X143" s="10">
        <v>6100</v>
      </c>
      <c r="Y143" s="10">
        <v>0</v>
      </c>
      <c r="Z143" s="9" t="s">
        <v>229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472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45">
      <c r="A144" s="3">
        <v>45916</v>
      </c>
      <c r="B144" s="14" t="s">
        <v>295</v>
      </c>
      <c r="C144" s="9" t="s">
        <v>228</v>
      </c>
      <c r="D144" s="13" t="s">
        <v>286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6000</v>
      </c>
      <c r="V144" s="10">
        <v>6000</v>
      </c>
      <c r="W144" s="10">
        <v>0</v>
      </c>
      <c r="X144" s="10">
        <v>6100</v>
      </c>
      <c r="Y144" s="10">
        <v>0</v>
      </c>
      <c r="Z144" s="9" t="s">
        <v>229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45">
      <c r="A145" s="3">
        <v>45916</v>
      </c>
      <c r="B145" s="14" t="s">
        <v>295</v>
      </c>
      <c r="C145" s="9" t="s">
        <v>228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45961</v>
      </c>
      <c r="U145" s="11">
        <v>2500</v>
      </c>
      <c r="V145" s="10">
        <v>2500</v>
      </c>
      <c r="W145" s="10">
        <v>0</v>
      </c>
      <c r="X145" s="10">
        <v>2555</v>
      </c>
      <c r="Y145" s="10">
        <v>0</v>
      </c>
      <c r="Z145" s="9" t="s">
        <v>229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45961</v>
      </c>
      <c r="AK145" s="3">
        <v>0</v>
      </c>
      <c r="AL145" s="3">
        <v>45952</v>
      </c>
      <c r="AM145" s="3">
        <v>45959</v>
      </c>
      <c r="AN145" s="3">
        <v>45960</v>
      </c>
      <c r="AO145" s="3">
        <v>45960</v>
      </c>
      <c r="AP145" s="3">
        <v>45956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45">
      <c r="A146" s="3">
        <v>45916</v>
      </c>
      <c r="B146" s="14" t="s">
        <v>295</v>
      </c>
      <c r="C146" s="9" t="s">
        <v>228</v>
      </c>
      <c r="D146" s="13" t="s">
        <v>290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45961</v>
      </c>
      <c r="U146" s="11">
        <v>7500</v>
      </c>
      <c r="V146" s="10">
        <v>6844</v>
      </c>
      <c r="W146" s="10">
        <v>656</v>
      </c>
      <c r="X146" s="10">
        <v>7500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45961</v>
      </c>
      <c r="AK146" s="3">
        <v>0</v>
      </c>
      <c r="AL146" s="3">
        <v>45952</v>
      </c>
      <c r="AM146" s="3">
        <v>45959</v>
      </c>
      <c r="AN146" s="3">
        <v>45960</v>
      </c>
      <c r="AO146" s="3">
        <v>45960</v>
      </c>
      <c r="AP146" s="3">
        <v>45956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45">
      <c r="A147" s="3">
        <v>45916</v>
      </c>
      <c r="B147" s="14" t="s">
        <v>295</v>
      </c>
      <c r="C147" s="9" t="s">
        <v>228</v>
      </c>
      <c r="D147" s="13" t="s">
        <v>285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45961</v>
      </c>
      <c r="U147" s="11">
        <v>5000</v>
      </c>
      <c r="V147" s="10">
        <v>5100</v>
      </c>
      <c r="W147" s="10">
        <v>0</v>
      </c>
      <c r="X147" s="10">
        <v>5300</v>
      </c>
      <c r="Y147" s="10">
        <v>0</v>
      </c>
      <c r="Z147" s="9" t="s">
        <v>229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45961</v>
      </c>
      <c r="AK147" s="3">
        <v>0</v>
      </c>
      <c r="AL147" s="3">
        <v>45952</v>
      </c>
      <c r="AM147" s="3">
        <v>45959</v>
      </c>
      <c r="AN147" s="3">
        <v>45960</v>
      </c>
      <c r="AO147" s="3">
        <v>45960</v>
      </c>
      <c r="AP147" s="3">
        <v>45956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262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45">
      <c r="A148" s="3">
        <v>45916</v>
      </c>
      <c r="B148" s="14" t="s">
        <v>295</v>
      </c>
      <c r="C148" s="9" t="s">
        <v>228</v>
      </c>
      <c r="D148" s="13" t="s">
        <v>289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45961</v>
      </c>
      <c r="U148" s="11">
        <v>5000</v>
      </c>
      <c r="V148" s="10">
        <v>5100</v>
      </c>
      <c r="W148" s="10">
        <v>0</v>
      </c>
      <c r="X148" s="10">
        <v>5100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45961</v>
      </c>
      <c r="AK148" s="3">
        <v>0</v>
      </c>
      <c r="AL148" s="3">
        <v>45952</v>
      </c>
      <c r="AM148" s="3">
        <v>45959</v>
      </c>
      <c r="AN148" s="3">
        <v>45960</v>
      </c>
      <c r="AO148" s="3">
        <v>45960</v>
      </c>
      <c r="AP148" s="3">
        <v>45956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45">
      <c r="A149" s="3">
        <v>45916</v>
      </c>
      <c r="B149" s="14" t="s">
        <v>295</v>
      </c>
      <c r="C149" s="9" t="s">
        <v>228</v>
      </c>
      <c r="D149" s="13" t="s">
        <v>288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45961</v>
      </c>
      <c r="U149" s="11">
        <v>5000</v>
      </c>
      <c r="V149" s="10">
        <v>5000</v>
      </c>
      <c r="W149" s="10">
        <v>0</v>
      </c>
      <c r="X149" s="10">
        <v>5100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45961</v>
      </c>
      <c r="AK149" s="3">
        <v>0</v>
      </c>
      <c r="AL149" s="3">
        <v>45952</v>
      </c>
      <c r="AM149" s="3">
        <v>45959</v>
      </c>
      <c r="AN149" s="3">
        <v>45960</v>
      </c>
      <c r="AO149" s="3">
        <v>45960</v>
      </c>
      <c r="AP149" s="3">
        <v>45956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45">
      <c r="A150" s="3">
        <v>45916</v>
      </c>
      <c r="B150" s="14" t="s">
        <v>295</v>
      </c>
      <c r="C150" s="9" t="s">
        <v>228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45961</v>
      </c>
      <c r="U150" s="11">
        <v>5000</v>
      </c>
      <c r="V150" s="10">
        <v>5000</v>
      </c>
      <c r="W150" s="10">
        <v>0</v>
      </c>
      <c r="X150" s="10">
        <v>5324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45961</v>
      </c>
      <c r="AK150" s="3">
        <v>0</v>
      </c>
      <c r="AL150" s="3">
        <v>45952</v>
      </c>
      <c r="AM150" s="3">
        <v>45959</v>
      </c>
      <c r="AN150" s="3">
        <v>45960</v>
      </c>
      <c r="AO150" s="3">
        <v>45960</v>
      </c>
      <c r="AP150" s="3">
        <v>45956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45">
      <c r="A151" s="3">
        <v>45916</v>
      </c>
      <c r="B151" s="14" t="s">
        <v>295</v>
      </c>
      <c r="C151" s="9" t="s">
        <v>228</v>
      </c>
      <c r="D151" s="13" t="s">
        <v>286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45964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229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45964</v>
      </c>
      <c r="AK151" s="3">
        <v>0</v>
      </c>
      <c r="AL151" s="3">
        <v>45955</v>
      </c>
      <c r="AM151" s="3">
        <v>45962</v>
      </c>
      <c r="AN151" s="3">
        <v>45963</v>
      </c>
      <c r="AO151" s="3">
        <v>45963</v>
      </c>
      <c r="AP151" s="3">
        <v>45959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45">
      <c r="A152" s="3">
        <v>45916</v>
      </c>
      <c r="B152" s="14" t="s">
        <v>295</v>
      </c>
      <c r="C152" s="9" t="s">
        <v>228</v>
      </c>
      <c r="D152" s="13" t="s">
        <v>292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5000</v>
      </c>
      <c r="W152" s="10">
        <v>0</v>
      </c>
      <c r="X152" s="10">
        <v>5140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45">
      <c r="A153" s="3">
        <v>45916</v>
      </c>
      <c r="B153" s="14" t="s">
        <v>295</v>
      </c>
      <c r="C153" s="9" t="s">
        <v>228</v>
      </c>
      <c r="D153" s="13" t="s">
        <v>288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45964</v>
      </c>
      <c r="AK153" s="3">
        <v>0</v>
      </c>
      <c r="AL153" s="3">
        <v>45955</v>
      </c>
      <c r="AM153" s="3">
        <v>45962</v>
      </c>
      <c r="AN153" s="3">
        <v>45963</v>
      </c>
      <c r="AO153" s="3">
        <v>45963</v>
      </c>
      <c r="AP153" s="3">
        <v>45959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45">
      <c r="A154" s="3">
        <v>45916</v>
      </c>
      <c r="B154" s="14" t="s">
        <v>295</v>
      </c>
      <c r="C154" s="9" t="s">
        <v>228</v>
      </c>
      <c r="D154" s="13" t="s">
        <v>285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45964</v>
      </c>
      <c r="U154" s="11">
        <v>5000</v>
      </c>
      <c r="V154" s="10">
        <v>5100</v>
      </c>
      <c r="W154" s="10">
        <v>0</v>
      </c>
      <c r="X154" s="10">
        <v>5280</v>
      </c>
      <c r="Y154" s="10">
        <v>0</v>
      </c>
      <c r="Z154" s="9" t="s">
        <v>229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45964</v>
      </c>
      <c r="AK154" s="3">
        <v>0</v>
      </c>
      <c r="AL154" s="3">
        <v>45955</v>
      </c>
      <c r="AM154" s="3">
        <v>45962</v>
      </c>
      <c r="AN154" s="3">
        <v>45963</v>
      </c>
      <c r="AO154" s="3">
        <v>45963</v>
      </c>
      <c r="AP154" s="3">
        <v>45959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45">
      <c r="A155" s="3">
        <v>45916</v>
      </c>
      <c r="B155" s="14" t="s">
        <v>295</v>
      </c>
      <c r="C155" s="9" t="s">
        <v>228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2500</v>
      </c>
      <c r="V155" s="10">
        <v>2700</v>
      </c>
      <c r="W155" s="10">
        <v>0</v>
      </c>
      <c r="X155" s="10">
        <v>2687</v>
      </c>
      <c r="Y155" s="10">
        <v>0</v>
      </c>
      <c r="Z155" s="9" t="s">
        <v>229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45">
      <c r="A156" s="3">
        <v>45916</v>
      </c>
      <c r="B156" s="14" t="s">
        <v>295</v>
      </c>
      <c r="C156" s="9" t="s">
        <v>228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45965</v>
      </c>
      <c r="U156" s="11">
        <v>2500</v>
      </c>
      <c r="V156" s="10">
        <v>2500</v>
      </c>
      <c r="W156" s="10">
        <v>0</v>
      </c>
      <c r="X156" s="10">
        <v>2550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45965</v>
      </c>
      <c r="AK156" s="3">
        <v>0</v>
      </c>
      <c r="AL156" s="3">
        <v>45956</v>
      </c>
      <c r="AM156" s="3">
        <v>45963</v>
      </c>
      <c r="AN156" s="3">
        <v>45964</v>
      </c>
      <c r="AO156" s="3">
        <v>45964</v>
      </c>
      <c r="AP156" s="3">
        <v>45960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45">
      <c r="A157" s="3">
        <v>45916</v>
      </c>
      <c r="B157" s="14" t="s">
        <v>295</v>
      </c>
      <c r="C157" s="9" t="s">
        <v>228</v>
      </c>
      <c r="D157" s="13" t="s">
        <v>293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45965</v>
      </c>
      <c r="U157" s="11">
        <v>5000</v>
      </c>
      <c r="V157" s="10">
        <v>4666</v>
      </c>
      <c r="W157" s="10">
        <v>334</v>
      </c>
      <c r="X157" s="10">
        <v>5300</v>
      </c>
      <c r="Y157" s="10">
        <v>0</v>
      </c>
      <c r="Z157" s="9" t="s">
        <v>229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45965</v>
      </c>
      <c r="AK157" s="3">
        <v>0</v>
      </c>
      <c r="AL157" s="3">
        <v>45956</v>
      </c>
      <c r="AM157" s="3">
        <v>45963</v>
      </c>
      <c r="AN157" s="3">
        <v>45964</v>
      </c>
      <c r="AO157" s="3">
        <v>45964</v>
      </c>
      <c r="AP157" s="3">
        <v>45960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45">
      <c r="A158" s="3">
        <v>45916</v>
      </c>
      <c r="B158" s="14" t="s">
        <v>295</v>
      </c>
      <c r="C158" s="9" t="s">
        <v>228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45965</v>
      </c>
      <c r="AK158" s="3">
        <v>0</v>
      </c>
      <c r="AL158" s="3">
        <v>45956</v>
      </c>
      <c r="AM158" s="3">
        <v>45963</v>
      </c>
      <c r="AN158" s="3">
        <v>45964</v>
      </c>
      <c r="AO158" s="3">
        <v>45964</v>
      </c>
      <c r="AP158" s="3">
        <v>45960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295</v>
      </c>
      <c r="C159" s="9" t="s">
        <v>228</v>
      </c>
      <c r="D159" s="13" t="s">
        <v>290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45965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229</v>
      </c>
      <c r="AA159" s="8">
        <v>8067.6750000000011</v>
      </c>
      <c r="AB159" s="8">
        <v>0</v>
      </c>
      <c r="AC159" s="8">
        <v>8067.6750000000011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45965</v>
      </c>
      <c r="AK159" s="3">
        <v>0</v>
      </c>
      <c r="AL159" s="3">
        <v>45956</v>
      </c>
      <c r="AM159" s="3">
        <v>45963</v>
      </c>
      <c r="AN159" s="3">
        <v>45964</v>
      </c>
      <c r="AO159" s="3">
        <v>45964</v>
      </c>
      <c r="AP159" s="3">
        <v>45960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635.55350833333341</v>
      </c>
    </row>
    <row r="160" spans="1:56" ht="27.75" customHeight="1" x14ac:dyDescent="0.45">
      <c r="A160" s="3">
        <v>45916</v>
      </c>
      <c r="B160" s="14" t="s">
        <v>295</v>
      </c>
      <c r="C160" s="9" t="s">
        <v>228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45966</v>
      </c>
      <c r="U160" s="11">
        <v>2500</v>
      </c>
      <c r="V160" s="10">
        <v>2500</v>
      </c>
      <c r="W160" s="10">
        <v>0</v>
      </c>
      <c r="X160" s="10">
        <v>2550</v>
      </c>
      <c r="Y160" s="10">
        <v>0</v>
      </c>
      <c r="Z160" s="9" t="s">
        <v>229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45966</v>
      </c>
      <c r="AK160" s="3">
        <v>0</v>
      </c>
      <c r="AL160" s="3">
        <v>45957</v>
      </c>
      <c r="AM160" s="3">
        <v>45964</v>
      </c>
      <c r="AN160" s="3">
        <v>45965</v>
      </c>
      <c r="AO160" s="3">
        <v>45965</v>
      </c>
      <c r="AP160" s="3">
        <v>45961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45">
      <c r="A161" s="3">
        <v>45916</v>
      </c>
      <c r="B161" s="14" t="s">
        <v>295</v>
      </c>
      <c r="C161" s="9" t="s">
        <v>228</v>
      </c>
      <c r="D161" s="13" t="s">
        <v>378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3500</v>
      </c>
      <c r="V161" s="10">
        <v>3500</v>
      </c>
      <c r="W161" s="10">
        <v>0</v>
      </c>
      <c r="X161" s="10">
        <v>3790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45">
      <c r="A162" s="3">
        <v>45916</v>
      </c>
      <c r="B162" s="14" t="s">
        <v>295</v>
      </c>
      <c r="C162" s="9" t="s">
        <v>228</v>
      </c>
      <c r="D162" s="13" t="s">
        <v>311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45966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229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45966</v>
      </c>
      <c r="AK162" s="3">
        <v>0</v>
      </c>
      <c r="AL162" s="3">
        <v>45957</v>
      </c>
      <c r="AM162" s="3">
        <v>45964</v>
      </c>
      <c r="AN162" s="3">
        <v>45965</v>
      </c>
      <c r="AO162" s="3">
        <v>45965</v>
      </c>
      <c r="AP162" s="3">
        <v>45961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0</v>
      </c>
    </row>
    <row r="163" spans="1:56" ht="27.75" customHeight="1" x14ac:dyDescent="0.45">
      <c r="A163" s="3">
        <v>45916</v>
      </c>
      <c r="B163" s="14" t="s">
        <v>295</v>
      </c>
      <c r="C163" s="9" t="s">
        <v>228</v>
      </c>
      <c r="D163" s="13" t="s">
        <v>283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45966</v>
      </c>
      <c r="U163" s="11">
        <v>2500</v>
      </c>
      <c r="V163" s="10">
        <v>1995</v>
      </c>
      <c r="W163" s="10">
        <v>505</v>
      </c>
      <c r="X163" s="10">
        <v>2521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45966</v>
      </c>
      <c r="AK163" s="3">
        <v>0</v>
      </c>
      <c r="AL163" s="3">
        <v>45957</v>
      </c>
      <c r="AM163" s="3">
        <v>45964</v>
      </c>
      <c r="AN163" s="3">
        <v>45965</v>
      </c>
      <c r="AO163" s="3">
        <v>45965</v>
      </c>
      <c r="AP163" s="3">
        <v>45961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45">
      <c r="A164" s="3">
        <v>45916</v>
      </c>
      <c r="B164" s="14" t="s">
        <v>295</v>
      </c>
      <c r="C164" s="9" t="s">
        <v>228</v>
      </c>
      <c r="D164" s="13" t="s">
        <v>288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229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45965</v>
      </c>
      <c r="AK164" s="3">
        <v>0</v>
      </c>
      <c r="AL164" s="3">
        <v>45956</v>
      </c>
      <c r="AM164" s="3">
        <v>45963</v>
      </c>
      <c r="AN164" s="3">
        <v>45964</v>
      </c>
      <c r="AO164" s="3">
        <v>45964</v>
      </c>
      <c r="AP164" s="3">
        <v>45960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customHeight="1" x14ac:dyDescent="0.45">
      <c r="A165" s="3">
        <v>45916</v>
      </c>
      <c r="B165" s="14" t="s">
        <v>295</v>
      </c>
      <c r="C165" s="9" t="s">
        <v>228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45966</v>
      </c>
      <c r="U165" s="11">
        <v>2500</v>
      </c>
      <c r="V165" s="10">
        <v>2500</v>
      </c>
      <c r="W165" s="10">
        <v>0</v>
      </c>
      <c r="X165" s="10">
        <v>2555</v>
      </c>
      <c r="Y165" s="10">
        <v>0</v>
      </c>
      <c r="Z165" s="9" t="s">
        <v>229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45966</v>
      </c>
      <c r="AK165" s="3">
        <v>0</v>
      </c>
      <c r="AL165" s="3">
        <v>45957</v>
      </c>
      <c r="AM165" s="3">
        <v>45964</v>
      </c>
      <c r="AN165" s="3">
        <v>45965</v>
      </c>
      <c r="AO165" s="3">
        <v>45965</v>
      </c>
      <c r="AP165" s="3">
        <v>45961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0</v>
      </c>
    </row>
    <row r="166" spans="1:56" ht="27.75" customHeight="1" x14ac:dyDescent="0.45">
      <c r="A166" s="3">
        <v>45916</v>
      </c>
      <c r="B166" s="14" t="s">
        <v>295</v>
      </c>
      <c r="C166" s="9" t="s">
        <v>228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45966</v>
      </c>
      <c r="AK166" s="3">
        <v>0</v>
      </c>
      <c r="AL166" s="3">
        <v>45957</v>
      </c>
      <c r="AM166" s="3">
        <v>45964</v>
      </c>
      <c r="AN166" s="3">
        <v>45965</v>
      </c>
      <c r="AO166" s="3">
        <v>45965</v>
      </c>
      <c r="AP166" s="3">
        <v>45961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295</v>
      </c>
      <c r="C167" s="9" t="s">
        <v>228</v>
      </c>
      <c r="D167" s="13" t="s">
        <v>285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45966</v>
      </c>
      <c r="U167" s="11">
        <v>10000</v>
      </c>
      <c r="V167" s="10">
        <v>3707</v>
      </c>
      <c r="W167" s="10">
        <v>6293</v>
      </c>
      <c r="X167" s="10">
        <v>2235</v>
      </c>
      <c r="Y167" s="10">
        <v>6607.6500000000005</v>
      </c>
      <c r="Z167" s="9" t="s">
        <v>229</v>
      </c>
      <c r="AA167" s="8">
        <v>7120.97001</v>
      </c>
      <c r="AB167" s="8">
        <v>0</v>
      </c>
      <c r="AC167" s="8">
        <v>7120.97001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45966</v>
      </c>
      <c r="AK167" s="3">
        <v>0</v>
      </c>
      <c r="AL167" s="3">
        <v>45957</v>
      </c>
      <c r="AM167" s="3">
        <v>45964</v>
      </c>
      <c r="AN167" s="3">
        <v>45965</v>
      </c>
      <c r="AO167" s="3">
        <v>45965</v>
      </c>
      <c r="AP167" s="3">
        <v>45961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560.97419301000002</v>
      </c>
    </row>
    <row r="168" spans="1:56" ht="27.75" customHeight="1" x14ac:dyDescent="0.45">
      <c r="A168" s="3">
        <v>45916</v>
      </c>
      <c r="B168" s="14" t="s">
        <v>295</v>
      </c>
      <c r="C168" s="9" t="s">
        <v>228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45966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229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45966</v>
      </c>
      <c r="AK168" s="3">
        <v>0</v>
      </c>
      <c r="AL168" s="3">
        <v>45957</v>
      </c>
      <c r="AM168" s="3">
        <v>45964</v>
      </c>
      <c r="AN168" s="3">
        <v>45965</v>
      </c>
      <c r="AO168" s="3">
        <v>45965</v>
      </c>
      <c r="AP168" s="3">
        <v>45961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295</v>
      </c>
      <c r="C169" s="9" t="s">
        <v>228</v>
      </c>
      <c r="D169" s="13" t="s">
        <v>311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45968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229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45968</v>
      </c>
      <c r="AK169" s="3">
        <v>0</v>
      </c>
      <c r="AL169" s="3">
        <v>45959</v>
      </c>
      <c r="AM169" s="3">
        <v>45966</v>
      </c>
      <c r="AN169" s="3">
        <v>45967</v>
      </c>
      <c r="AO169" s="3">
        <v>45967</v>
      </c>
      <c r="AP169" s="3">
        <v>45963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0</v>
      </c>
    </row>
    <row r="170" spans="1:56" ht="27.75" customHeight="1" x14ac:dyDescent="0.45">
      <c r="A170" s="3">
        <v>45916</v>
      </c>
      <c r="B170" s="14" t="s">
        <v>295</v>
      </c>
      <c r="C170" s="9" t="s">
        <v>228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45968</v>
      </c>
      <c r="AK170" s="3">
        <v>0</v>
      </c>
      <c r="AL170" s="3">
        <v>45959</v>
      </c>
      <c r="AM170" s="3">
        <v>45966</v>
      </c>
      <c r="AN170" s="3">
        <v>45967</v>
      </c>
      <c r="AO170" s="3">
        <v>45967</v>
      </c>
      <c r="AP170" s="3">
        <v>45963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295</v>
      </c>
      <c r="C171" s="9" t="s">
        <v>228</v>
      </c>
      <c r="D171" s="13" t="s">
        <v>288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45968</v>
      </c>
      <c r="U171" s="11">
        <v>10000</v>
      </c>
      <c r="V171" s="10">
        <v>10000</v>
      </c>
      <c r="W171" s="10">
        <v>0</v>
      </c>
      <c r="X171" s="10">
        <v>10200</v>
      </c>
      <c r="Y171" s="10">
        <v>0</v>
      </c>
      <c r="Z171" s="9" t="s">
        <v>229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45968</v>
      </c>
      <c r="AK171" s="3">
        <v>0</v>
      </c>
      <c r="AL171" s="3">
        <v>45959</v>
      </c>
      <c r="AM171" s="3">
        <v>45966</v>
      </c>
      <c r="AN171" s="3">
        <v>45967</v>
      </c>
      <c r="AO171" s="3">
        <v>45967</v>
      </c>
      <c r="AP171" s="3">
        <v>45963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0</v>
      </c>
    </row>
    <row r="172" spans="1:56" ht="27.75" customHeight="1" x14ac:dyDescent="0.45">
      <c r="A172" s="3">
        <v>45916</v>
      </c>
      <c r="B172" s="14" t="s">
        <v>295</v>
      </c>
      <c r="C172" s="9" t="s">
        <v>228</v>
      </c>
      <c r="D172" s="13" t="s">
        <v>285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45968</v>
      </c>
      <c r="AK172" s="3">
        <v>0</v>
      </c>
      <c r="AL172" s="3">
        <v>45959</v>
      </c>
      <c r="AM172" s="3">
        <v>45966</v>
      </c>
      <c r="AN172" s="3">
        <v>45967</v>
      </c>
      <c r="AO172" s="3">
        <v>45967</v>
      </c>
      <c r="AP172" s="3">
        <v>45963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295</v>
      </c>
      <c r="C173" s="9" t="s">
        <v>228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45968</v>
      </c>
      <c r="U173" s="11">
        <v>5500</v>
      </c>
      <c r="V173" s="10">
        <v>4040</v>
      </c>
      <c r="W173" s="10">
        <v>1460</v>
      </c>
      <c r="X173" s="10">
        <v>5997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45968</v>
      </c>
      <c r="AK173" s="3">
        <v>0</v>
      </c>
      <c r="AL173" s="3">
        <v>45959</v>
      </c>
      <c r="AM173" s="3">
        <v>45966</v>
      </c>
      <c r="AN173" s="3">
        <v>45967</v>
      </c>
      <c r="AO173" s="3">
        <v>45967</v>
      </c>
      <c r="AP173" s="3">
        <v>45963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45">
      <c r="A174" s="3">
        <v>45916</v>
      </c>
      <c r="B174" s="14" t="s">
        <v>295</v>
      </c>
      <c r="C174" s="9" t="s">
        <v>228</v>
      </c>
      <c r="D174" s="13" t="s">
        <v>282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45968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229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45968</v>
      </c>
      <c r="AK174" s="3">
        <v>0</v>
      </c>
      <c r="AL174" s="3">
        <v>45959</v>
      </c>
      <c r="AM174" s="3">
        <v>45966</v>
      </c>
      <c r="AN174" s="3">
        <v>45967</v>
      </c>
      <c r="AO174" s="3">
        <v>45967</v>
      </c>
      <c r="AP174" s="3">
        <v>45963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0</v>
      </c>
    </row>
    <row r="175" spans="1:56" ht="27.75" customHeight="1" x14ac:dyDescent="0.45">
      <c r="A175" s="3">
        <v>45916</v>
      </c>
      <c r="B175" s="14" t="s">
        <v>295</v>
      </c>
      <c r="C175" s="9" t="s">
        <v>228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2115</v>
      </c>
      <c r="W175" s="10">
        <v>385</v>
      </c>
      <c r="X175" s="10">
        <v>2550</v>
      </c>
      <c r="Y175" s="10">
        <v>0</v>
      </c>
      <c r="Z175" s="9" t="s">
        <v>229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0</v>
      </c>
    </row>
    <row r="176" spans="1:56" ht="27.75" customHeight="1" x14ac:dyDescent="0.45">
      <c r="A176" s="3">
        <v>45916</v>
      </c>
      <c r="B176" s="14" t="s">
        <v>295</v>
      </c>
      <c r="C176" s="9" t="s">
        <v>228</v>
      </c>
      <c r="D176" s="13" t="s">
        <v>293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45971</v>
      </c>
      <c r="AK176" s="3">
        <v>0</v>
      </c>
      <c r="AL176" s="3">
        <v>45962</v>
      </c>
      <c r="AM176" s="3">
        <v>45969</v>
      </c>
      <c r="AN176" s="3">
        <v>45970</v>
      </c>
      <c r="AO176" s="3">
        <v>45970</v>
      </c>
      <c r="AP176" s="3">
        <v>45966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295</v>
      </c>
      <c r="C177" s="9" t="s">
        <v>228</v>
      </c>
      <c r="D177" s="13" t="s">
        <v>290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45971</v>
      </c>
      <c r="AK177" s="3">
        <v>0</v>
      </c>
      <c r="AL177" s="3">
        <v>45962</v>
      </c>
      <c r="AM177" s="3">
        <v>45969</v>
      </c>
      <c r="AN177" s="3">
        <v>45970</v>
      </c>
      <c r="AO177" s="3">
        <v>45970</v>
      </c>
      <c r="AP177" s="3">
        <v>45966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295</v>
      </c>
      <c r="C178" s="9" t="s">
        <v>228</v>
      </c>
      <c r="D178" s="13" t="s">
        <v>288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45971</v>
      </c>
      <c r="U178" s="11">
        <v>5000</v>
      </c>
      <c r="V178" s="10">
        <v>5000</v>
      </c>
      <c r="W178" s="10">
        <v>0</v>
      </c>
      <c r="X178" s="10">
        <v>5050</v>
      </c>
      <c r="Y178" s="10">
        <v>0</v>
      </c>
      <c r="Z178" s="9" t="s">
        <v>229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45971</v>
      </c>
      <c r="AK178" s="3">
        <v>0</v>
      </c>
      <c r="AL178" s="3">
        <v>45962</v>
      </c>
      <c r="AM178" s="3">
        <v>45969</v>
      </c>
      <c r="AN178" s="3">
        <v>45970</v>
      </c>
      <c r="AO178" s="3">
        <v>45970</v>
      </c>
      <c r="AP178" s="3">
        <v>45966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0</v>
      </c>
    </row>
    <row r="179" spans="1:56" ht="27.75" customHeight="1" x14ac:dyDescent="0.45">
      <c r="A179" s="3">
        <v>45916</v>
      </c>
      <c r="B179" s="14" t="s">
        <v>295</v>
      </c>
      <c r="C179" s="9" t="s">
        <v>228</v>
      </c>
      <c r="D179" s="13" t="s">
        <v>285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229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45971</v>
      </c>
      <c r="AK179" s="3">
        <v>0</v>
      </c>
      <c r="AL179" s="3">
        <v>45962</v>
      </c>
      <c r="AM179" s="3">
        <v>45969</v>
      </c>
      <c r="AN179" s="3">
        <v>45970</v>
      </c>
      <c r="AO179" s="3">
        <v>45970</v>
      </c>
      <c r="AP179" s="3">
        <v>45966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295</v>
      </c>
      <c r="C180" s="9" t="s">
        <v>228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45971</v>
      </c>
      <c r="AK180" s="3">
        <v>0</v>
      </c>
      <c r="AL180" s="3">
        <v>45962</v>
      </c>
      <c r="AM180" s="3">
        <v>45969</v>
      </c>
      <c r="AN180" s="3">
        <v>45970</v>
      </c>
      <c r="AO180" s="3">
        <v>45970</v>
      </c>
      <c r="AP180" s="3">
        <v>45966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295</v>
      </c>
      <c r="C181" s="9" t="s">
        <v>228</v>
      </c>
      <c r="D181" s="13" t="s">
        <v>287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229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45971</v>
      </c>
      <c r="AK181" s="3">
        <v>0</v>
      </c>
      <c r="AL181" s="3">
        <v>45962</v>
      </c>
      <c r="AM181" s="3">
        <v>45969</v>
      </c>
      <c r="AN181" s="3">
        <v>45970</v>
      </c>
      <c r="AO181" s="3">
        <v>45970</v>
      </c>
      <c r="AP181" s="3">
        <v>45966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0</v>
      </c>
    </row>
    <row r="182" spans="1:56" ht="27.75" customHeight="1" x14ac:dyDescent="0.45">
      <c r="A182" s="3">
        <v>45916</v>
      </c>
      <c r="B182" s="14" t="s">
        <v>295</v>
      </c>
      <c r="C182" s="9" t="s">
        <v>228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45972</v>
      </c>
      <c r="U182" s="11">
        <v>5000</v>
      </c>
      <c r="V182" s="10">
        <v>5100</v>
      </c>
      <c r="W182" s="10">
        <v>0</v>
      </c>
      <c r="X182" s="10">
        <v>5373</v>
      </c>
      <c r="Y182" s="10">
        <v>0</v>
      </c>
      <c r="Z182" s="9" t="s">
        <v>229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45972</v>
      </c>
      <c r="AK182" s="3">
        <v>0</v>
      </c>
      <c r="AL182" s="3">
        <v>45963</v>
      </c>
      <c r="AM182" s="3">
        <v>45970</v>
      </c>
      <c r="AN182" s="3">
        <v>45971</v>
      </c>
      <c r="AO182" s="3">
        <v>45971</v>
      </c>
      <c r="AP182" s="3">
        <v>45967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0</v>
      </c>
    </row>
    <row r="183" spans="1:56" ht="27.75" customHeight="1" x14ac:dyDescent="0.45">
      <c r="A183" s="3">
        <v>45916</v>
      </c>
      <c r="B183" s="14" t="s">
        <v>295</v>
      </c>
      <c r="C183" s="9" t="s">
        <v>228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45972</v>
      </c>
      <c r="U183" s="11">
        <v>2500</v>
      </c>
      <c r="V183" s="10">
        <v>2500</v>
      </c>
      <c r="W183" s="10">
        <v>0</v>
      </c>
      <c r="X183" s="10">
        <v>2555</v>
      </c>
      <c r="Y183" s="10">
        <v>0</v>
      </c>
      <c r="Z183" s="9" t="s">
        <v>229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45972</v>
      </c>
      <c r="AK183" s="3">
        <v>0</v>
      </c>
      <c r="AL183" s="3">
        <v>45963</v>
      </c>
      <c r="AM183" s="3">
        <v>45970</v>
      </c>
      <c r="AN183" s="3">
        <v>45971</v>
      </c>
      <c r="AO183" s="3">
        <v>45971</v>
      </c>
      <c r="AP183" s="3">
        <v>45967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0</v>
      </c>
    </row>
    <row r="184" spans="1:56" ht="27.75" customHeight="1" x14ac:dyDescent="0.45">
      <c r="A184" s="3">
        <v>45916</v>
      </c>
      <c r="B184" s="14" t="s">
        <v>295</v>
      </c>
      <c r="C184" s="9" t="s">
        <v>228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45972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45972</v>
      </c>
      <c r="AK184" s="3">
        <v>0</v>
      </c>
      <c r="AL184" s="3">
        <v>45963</v>
      </c>
      <c r="AM184" s="3">
        <v>45970</v>
      </c>
      <c r="AN184" s="3">
        <v>45971</v>
      </c>
      <c r="AO184" s="3">
        <v>45971</v>
      </c>
      <c r="AP184" s="3">
        <v>45967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295</v>
      </c>
      <c r="C185" s="9" t="s">
        <v>228</v>
      </c>
      <c r="D185" s="13" t="s">
        <v>288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45972</v>
      </c>
      <c r="U185" s="11">
        <v>5000</v>
      </c>
      <c r="V185" s="10">
        <v>5000</v>
      </c>
      <c r="W185" s="10">
        <v>0</v>
      </c>
      <c r="X185" s="10">
        <v>5050</v>
      </c>
      <c r="Y185" s="10">
        <v>0</v>
      </c>
      <c r="Z185" s="9" t="s">
        <v>229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45972</v>
      </c>
      <c r="AK185" s="3">
        <v>0</v>
      </c>
      <c r="AL185" s="3">
        <v>45963</v>
      </c>
      <c r="AM185" s="3">
        <v>45970</v>
      </c>
      <c r="AN185" s="3">
        <v>45971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0</v>
      </c>
    </row>
    <row r="186" spans="1:56" ht="27.75" customHeight="1" x14ac:dyDescent="0.45">
      <c r="A186" s="3">
        <v>45916</v>
      </c>
      <c r="B186" s="14" t="s">
        <v>295</v>
      </c>
      <c r="C186" s="9" t="s">
        <v>228</v>
      </c>
      <c r="D186" s="13" t="s">
        <v>379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45972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229</v>
      </c>
      <c r="AA186" s="8">
        <v>3862.7049999999999</v>
      </c>
      <c r="AB186" s="8">
        <v>0</v>
      </c>
      <c r="AC186" s="8">
        <v>3862.7049999999999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45972</v>
      </c>
      <c r="AK186" s="3">
        <v>0</v>
      </c>
      <c r="AL186" s="3">
        <v>45963</v>
      </c>
      <c r="AM186" s="3">
        <v>45970</v>
      </c>
      <c r="AN186" s="3">
        <v>45971</v>
      </c>
      <c r="AO186" s="3">
        <v>45971</v>
      </c>
      <c r="AP186" s="3">
        <v>45967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304.29531611111116</v>
      </c>
    </row>
    <row r="187" spans="1:56" ht="27.75" customHeight="1" x14ac:dyDescent="0.45">
      <c r="A187" s="3">
        <v>45916</v>
      </c>
      <c r="B187" s="14" t="s">
        <v>295</v>
      </c>
      <c r="C187" s="9" t="s">
        <v>228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45972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229</v>
      </c>
      <c r="AA187" s="8">
        <v>2759.0749999999998</v>
      </c>
      <c r="AB187" s="8">
        <v>0</v>
      </c>
      <c r="AC187" s="8">
        <v>2759.0749999999998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45972</v>
      </c>
      <c r="AK187" s="3">
        <v>0</v>
      </c>
      <c r="AL187" s="3">
        <v>45963</v>
      </c>
      <c r="AM187" s="3">
        <v>45970</v>
      </c>
      <c r="AN187" s="3">
        <v>45971</v>
      </c>
      <c r="AO187" s="3">
        <v>45971</v>
      </c>
      <c r="AP187" s="3">
        <v>45967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217.3537972222222</v>
      </c>
    </row>
    <row r="188" spans="1:56" ht="27.75" customHeight="1" x14ac:dyDescent="0.45">
      <c r="A188" s="3">
        <v>45916</v>
      </c>
      <c r="B188" s="14" t="s">
        <v>295</v>
      </c>
      <c r="C188" s="9" t="s">
        <v>228</v>
      </c>
      <c r="D188" s="13" t="s">
        <v>311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45974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229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45974</v>
      </c>
      <c r="AK188" s="3">
        <v>0</v>
      </c>
      <c r="AL188" s="3">
        <v>45965</v>
      </c>
      <c r="AM188" s="3">
        <v>45972</v>
      </c>
      <c r="AN188" s="3">
        <v>45973</v>
      </c>
      <c r="AO188" s="3">
        <v>45973</v>
      </c>
      <c r="AP188" s="3">
        <v>45969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0</v>
      </c>
    </row>
    <row r="189" spans="1:56" ht="27.75" customHeight="1" x14ac:dyDescent="0.45">
      <c r="A189" s="3">
        <v>45916</v>
      </c>
      <c r="B189" s="14" t="s">
        <v>295</v>
      </c>
      <c r="C189" s="9" t="s">
        <v>228</v>
      </c>
      <c r="D189" s="13" t="s">
        <v>381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45974</v>
      </c>
      <c r="U189" s="11">
        <v>2500</v>
      </c>
      <c r="V189" s="10">
        <v>0</v>
      </c>
      <c r="W189" s="10">
        <v>2500</v>
      </c>
      <c r="X189" s="10">
        <v>2550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45974</v>
      </c>
      <c r="AK189" s="3">
        <v>0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45969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7.75" customHeight="1" x14ac:dyDescent="0.45">
      <c r="A190" s="3">
        <v>45916</v>
      </c>
      <c r="B190" s="14" t="s">
        <v>295</v>
      </c>
      <c r="C190" s="9" t="s">
        <v>228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45974</v>
      </c>
      <c r="AK190" s="3">
        <v>0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45969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295</v>
      </c>
      <c r="C191" s="9" t="s">
        <v>228</v>
      </c>
      <c r="D191" s="13">
        <v>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229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45974</v>
      </c>
      <c r="AK191" s="3">
        <v>0</v>
      </c>
      <c r="AL191" s="3">
        <v>45965</v>
      </c>
      <c r="AM191" s="3">
        <v>45972</v>
      </c>
      <c r="AN191" s="3">
        <v>45973</v>
      </c>
      <c r="AO191" s="3">
        <v>45973</v>
      </c>
      <c r="AP191" s="3">
        <v>45969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295</v>
      </c>
      <c r="C192" s="9" t="s">
        <v>228</v>
      </c>
      <c r="D192" s="13" t="s">
        <v>283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229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45974</v>
      </c>
      <c r="AK192" s="3">
        <v>0</v>
      </c>
      <c r="AL192" s="3">
        <v>45965</v>
      </c>
      <c r="AM192" s="3">
        <v>45972</v>
      </c>
      <c r="AN192" s="3">
        <v>45973</v>
      </c>
      <c r="AO192" s="3">
        <v>45973</v>
      </c>
      <c r="AP192" s="3">
        <v>45969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295</v>
      </c>
      <c r="C193" s="9" t="s">
        <v>228</v>
      </c>
      <c r="D193" s="13" t="s">
        <v>290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45975</v>
      </c>
      <c r="AK193" s="3">
        <v>0</v>
      </c>
      <c r="AL193" s="3">
        <v>45966</v>
      </c>
      <c r="AM193" s="3">
        <v>45973</v>
      </c>
      <c r="AN193" s="3">
        <v>45974</v>
      </c>
      <c r="AO193" s="3">
        <v>45974</v>
      </c>
      <c r="AP193" s="3">
        <v>45970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295</v>
      </c>
      <c r="C194" s="9" t="s">
        <v>228</v>
      </c>
      <c r="D194" s="13" t="s">
        <v>288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45975</v>
      </c>
      <c r="U194" s="11">
        <v>5000</v>
      </c>
      <c r="V194" s="10">
        <v>5000</v>
      </c>
      <c r="W194" s="10">
        <v>0</v>
      </c>
      <c r="X194" s="10">
        <v>6400</v>
      </c>
      <c r="Y194" s="10">
        <v>0</v>
      </c>
      <c r="Z194" s="9" t="s">
        <v>229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45975</v>
      </c>
      <c r="AK194" s="3">
        <v>0</v>
      </c>
      <c r="AL194" s="3">
        <v>45966</v>
      </c>
      <c r="AM194" s="3">
        <v>45973</v>
      </c>
      <c r="AN194" s="3">
        <v>45974</v>
      </c>
      <c r="AO194" s="3">
        <v>45974</v>
      </c>
      <c r="AP194" s="3">
        <v>45970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0</v>
      </c>
    </row>
    <row r="195" spans="1:56" ht="27.75" customHeight="1" x14ac:dyDescent="0.45">
      <c r="A195" s="3">
        <v>45916</v>
      </c>
      <c r="B195" s="14" t="s">
        <v>295</v>
      </c>
      <c r="C195" s="9" t="s">
        <v>228</v>
      </c>
      <c r="D195" s="13" t="s">
        <v>289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45975</v>
      </c>
      <c r="U195" s="11">
        <v>5000</v>
      </c>
      <c r="V195" s="10">
        <v>5000</v>
      </c>
      <c r="W195" s="10">
        <v>0</v>
      </c>
      <c r="X195" s="10">
        <v>5100</v>
      </c>
      <c r="Y195" s="10">
        <v>0</v>
      </c>
      <c r="Z195" s="9" t="s">
        <v>229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45975</v>
      </c>
      <c r="AK195" s="3">
        <v>0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0</v>
      </c>
    </row>
    <row r="196" spans="1:56" ht="27.75" customHeight="1" x14ac:dyDescent="0.45">
      <c r="A196" s="3">
        <v>45916</v>
      </c>
      <c r="B196" s="14" t="s">
        <v>295</v>
      </c>
      <c r="C196" s="9" t="s">
        <v>228</v>
      </c>
      <c r="D196" s="13" t="s">
        <v>285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45975</v>
      </c>
      <c r="AK196" s="3">
        <v>0</v>
      </c>
      <c r="AL196" s="3">
        <v>45966</v>
      </c>
      <c r="AM196" s="3">
        <v>45973</v>
      </c>
      <c r="AN196" s="3">
        <v>45974</v>
      </c>
      <c r="AO196" s="3">
        <v>45974</v>
      </c>
      <c r="AP196" s="3">
        <v>45970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295</v>
      </c>
      <c r="C197" s="9" t="s">
        <v>228</v>
      </c>
      <c r="D197" s="13" t="s">
        <v>286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45975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229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45975</v>
      </c>
      <c r="AK197" s="3">
        <v>0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295</v>
      </c>
      <c r="C198" s="9" t="s">
        <v>228</v>
      </c>
      <c r="D198" s="13" t="s">
        <v>293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295</v>
      </c>
      <c r="C199" s="9" t="s">
        <v>228</v>
      </c>
      <c r="D199" s="13" t="s">
        <v>288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45978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45978</v>
      </c>
      <c r="AK199" s="3">
        <v>0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295</v>
      </c>
      <c r="C200" s="9" t="s">
        <v>228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45978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45978</v>
      </c>
      <c r="AK200" s="3">
        <v>0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217.3537972222222</v>
      </c>
    </row>
    <row r="201" spans="1:56" ht="27.75" customHeight="1" x14ac:dyDescent="0.45">
      <c r="A201" s="3">
        <v>45916</v>
      </c>
      <c r="B201" s="14" t="s">
        <v>295</v>
      </c>
      <c r="C201" s="9" t="s">
        <v>228</v>
      </c>
      <c r="D201" s="13" t="s">
        <v>285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229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45978</v>
      </c>
      <c r="AK201" s="3">
        <v>0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295</v>
      </c>
      <c r="C202" s="9" t="s">
        <v>228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229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45978</v>
      </c>
      <c r="AK202" s="3">
        <v>0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295</v>
      </c>
      <c r="C203" s="9" t="s">
        <v>228</v>
      </c>
      <c r="D203" s="13" t="s">
        <v>282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45978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229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45978</v>
      </c>
      <c r="AK203" s="3">
        <v>0</v>
      </c>
      <c r="AL203" s="3">
        <v>45969</v>
      </c>
      <c r="AM203" s="3">
        <v>45976</v>
      </c>
      <c r="AN203" s="3">
        <v>45977</v>
      </c>
      <c r="AO203" s="3">
        <v>45977</v>
      </c>
      <c r="AP203" s="3">
        <v>45973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0</v>
      </c>
    </row>
    <row r="204" spans="1:56" ht="27.75" customHeight="1" x14ac:dyDescent="0.45">
      <c r="A204" s="3">
        <v>45916</v>
      </c>
      <c r="B204" s="14" t="s">
        <v>295</v>
      </c>
      <c r="C204" s="9" t="s">
        <v>228</v>
      </c>
      <c r="D204" s="13" t="s">
        <v>291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229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45978</v>
      </c>
      <c r="AK204" s="3">
        <v>0</v>
      </c>
      <c r="AL204" s="3">
        <v>45969</v>
      </c>
      <c r="AM204" s="3">
        <v>45976</v>
      </c>
      <c r="AN204" s="3">
        <v>45977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295</v>
      </c>
      <c r="C205" s="9" t="s">
        <v>228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45979</v>
      </c>
      <c r="U205" s="11">
        <v>2500</v>
      </c>
      <c r="V205" s="10">
        <v>2270</v>
      </c>
      <c r="W205" s="10">
        <v>230</v>
      </c>
      <c r="X205" s="10">
        <v>2555</v>
      </c>
      <c r="Y205" s="10">
        <v>0</v>
      </c>
      <c r="Z205" s="9" t="s">
        <v>229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45979</v>
      </c>
      <c r="AK205" s="3">
        <v>0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0</v>
      </c>
    </row>
    <row r="206" spans="1:56" ht="27.75" customHeight="1" x14ac:dyDescent="0.45">
      <c r="A206" s="3">
        <v>45916</v>
      </c>
      <c r="B206" s="14" t="s">
        <v>295</v>
      </c>
      <c r="C206" s="9" t="s">
        <v>228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45979</v>
      </c>
      <c r="AK206" s="3">
        <v>0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295</v>
      </c>
      <c r="C207" s="9" t="s">
        <v>228</v>
      </c>
      <c r="D207" s="13" t="s">
        <v>290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45979</v>
      </c>
      <c r="AK207" s="3">
        <v>0</v>
      </c>
      <c r="AL207" s="3">
        <v>45970</v>
      </c>
      <c r="AM207" s="3">
        <v>45977</v>
      </c>
      <c r="AN207" s="3">
        <v>45978</v>
      </c>
      <c r="AO207" s="3">
        <v>45978</v>
      </c>
      <c r="AP207" s="3">
        <v>45974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295</v>
      </c>
      <c r="C208" s="9" t="s">
        <v>228</v>
      </c>
      <c r="D208" s="13" t="s">
        <v>283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229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45979</v>
      </c>
      <c r="AK208" s="3">
        <v>0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295</v>
      </c>
      <c r="C209" s="9" t="s">
        <v>228</v>
      </c>
      <c r="D209" s="13" t="s">
        <v>311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45980</v>
      </c>
      <c r="U209" s="11">
        <v>2500</v>
      </c>
      <c r="V209" s="10">
        <v>2500</v>
      </c>
      <c r="W209" s="10">
        <v>0</v>
      </c>
      <c r="X209" s="10">
        <v>2600</v>
      </c>
      <c r="Y209" s="10">
        <v>0</v>
      </c>
      <c r="Z209" s="9" t="s">
        <v>229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45980</v>
      </c>
      <c r="AK209" s="3">
        <v>0</v>
      </c>
      <c r="AL209" s="3">
        <v>45971</v>
      </c>
      <c r="AM209" s="3">
        <v>45978</v>
      </c>
      <c r="AN209" s="3">
        <v>45979</v>
      </c>
      <c r="AO209" s="3">
        <v>45979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0</v>
      </c>
    </row>
    <row r="210" spans="1:56" ht="27.75" customHeight="1" x14ac:dyDescent="0.45">
      <c r="A210" s="3">
        <v>45916</v>
      </c>
      <c r="B210" s="14" t="s">
        <v>295</v>
      </c>
      <c r="C210" s="9" t="s">
        <v>228</v>
      </c>
      <c r="D210" s="13" t="s">
        <v>288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229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45980</v>
      </c>
      <c r="AK210" s="3">
        <v>0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295</v>
      </c>
      <c r="C211" s="9" t="s">
        <v>228</v>
      </c>
      <c r="D211" s="13" t="s">
        <v>292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45980</v>
      </c>
      <c r="AK211" s="3">
        <v>0</v>
      </c>
      <c r="AL211" s="3">
        <v>45971</v>
      </c>
      <c r="AM211" s="3">
        <v>45978</v>
      </c>
      <c r="AN211" s="3">
        <v>45979</v>
      </c>
      <c r="AO211" s="3">
        <v>45979</v>
      </c>
      <c r="AP211" s="3">
        <v>45975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434.7075944444444</v>
      </c>
    </row>
    <row r="212" spans="1:56" ht="27.75" customHeight="1" x14ac:dyDescent="0.45">
      <c r="A212" s="3">
        <v>45916</v>
      </c>
      <c r="B212" s="14" t="s">
        <v>295</v>
      </c>
      <c r="C212" s="9" t="s">
        <v>228</v>
      </c>
      <c r="D212" s="13" t="s">
        <v>285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45980</v>
      </c>
      <c r="AK212" s="3">
        <v>0</v>
      </c>
      <c r="AL212" s="3">
        <v>45971</v>
      </c>
      <c r="AM212" s="3">
        <v>45978</v>
      </c>
      <c r="AN212" s="3">
        <v>45979</v>
      </c>
      <c r="AO212" s="3">
        <v>45979</v>
      </c>
      <c r="AP212" s="3">
        <v>45975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295</v>
      </c>
      <c r="C213" s="9" t="s">
        <v>228</v>
      </c>
      <c r="D213" s="13" t="s">
        <v>381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45981</v>
      </c>
      <c r="U213" s="11">
        <v>2500</v>
      </c>
      <c r="V213" s="10">
        <v>0</v>
      </c>
      <c r="W213" s="10">
        <v>2500</v>
      </c>
      <c r="X213" s="10">
        <v>2550</v>
      </c>
      <c r="Y213" s="10">
        <v>0</v>
      </c>
      <c r="Z213" s="9" t="s">
        <v>229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45981</v>
      </c>
      <c r="AK213" s="3">
        <v>0</v>
      </c>
      <c r="AL213" s="3">
        <v>45972</v>
      </c>
      <c r="AM213" s="3">
        <v>45979</v>
      </c>
      <c r="AN213" s="3">
        <v>45980</v>
      </c>
      <c r="AO213" s="3">
        <v>45980</v>
      </c>
      <c r="AP213" s="3">
        <v>45976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0</v>
      </c>
    </row>
    <row r="214" spans="1:56" ht="27.75" customHeight="1" x14ac:dyDescent="0.45">
      <c r="A214" s="3">
        <v>45916</v>
      </c>
      <c r="B214" s="14" t="s">
        <v>295</v>
      </c>
      <c r="C214" s="9" t="s">
        <v>228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45981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229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45981</v>
      </c>
      <c r="AK214" s="3">
        <v>0</v>
      </c>
      <c r="AL214" s="3">
        <v>45972</v>
      </c>
      <c r="AM214" s="3">
        <v>45979</v>
      </c>
      <c r="AN214" s="3">
        <v>45980</v>
      </c>
      <c r="AO214" s="3">
        <v>45980</v>
      </c>
      <c r="AP214" s="3">
        <v>45976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847.40467777777781</v>
      </c>
    </row>
    <row r="215" spans="1:56" ht="27.75" customHeight="1" x14ac:dyDescent="0.45">
      <c r="A215" s="3">
        <v>45916</v>
      </c>
      <c r="B215" s="14" t="s">
        <v>295</v>
      </c>
      <c r="C215" s="9" t="s">
        <v>228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229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45981</v>
      </c>
      <c r="AK215" s="3">
        <v>0</v>
      </c>
      <c r="AL215" s="3">
        <v>45972</v>
      </c>
      <c r="AM215" s="3">
        <v>45979</v>
      </c>
      <c r="AN215" s="3">
        <v>45980</v>
      </c>
      <c r="AO215" s="3">
        <v>45980</v>
      </c>
      <c r="AP215" s="3">
        <v>45976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295</v>
      </c>
      <c r="C216" s="9" t="s">
        <v>228</v>
      </c>
      <c r="D216" s="13" t="s">
        <v>286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45981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229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45981</v>
      </c>
      <c r="AK216" s="3">
        <v>0</v>
      </c>
      <c r="AL216" s="3">
        <v>45972</v>
      </c>
      <c r="AM216" s="3">
        <v>45979</v>
      </c>
      <c r="AN216" s="3">
        <v>45980</v>
      </c>
      <c r="AO216" s="3">
        <v>45980</v>
      </c>
      <c r="AP216" s="3">
        <v>45976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668.56927500000018</v>
      </c>
    </row>
    <row r="217" spans="1:56" ht="27.75" customHeight="1" x14ac:dyDescent="0.45">
      <c r="A217" s="3">
        <v>45916</v>
      </c>
      <c r="B217" s="14" t="s">
        <v>295</v>
      </c>
      <c r="C217" s="9" t="s">
        <v>228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45982</v>
      </c>
      <c r="U217" s="11">
        <v>2500</v>
      </c>
      <c r="V217" s="10">
        <v>1907</v>
      </c>
      <c r="W217" s="10">
        <v>593</v>
      </c>
      <c r="X217" s="10">
        <v>2686</v>
      </c>
      <c r="Y217" s="10">
        <v>0</v>
      </c>
      <c r="Z217" s="9" t="s">
        <v>229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45982</v>
      </c>
      <c r="AK217" s="3">
        <v>0</v>
      </c>
      <c r="AL217" s="3">
        <v>45973</v>
      </c>
      <c r="AM217" s="3">
        <v>45980</v>
      </c>
      <c r="AN217" s="3">
        <v>45981</v>
      </c>
      <c r="AO217" s="3">
        <v>45981</v>
      </c>
      <c r="AP217" s="3">
        <v>45977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0</v>
      </c>
    </row>
    <row r="218" spans="1:56" ht="27.75" customHeight="1" x14ac:dyDescent="0.45">
      <c r="A218" s="3">
        <v>45916</v>
      </c>
      <c r="B218" s="14" t="s">
        <v>295</v>
      </c>
      <c r="C218" s="9" t="s">
        <v>228</v>
      </c>
      <c r="D218" s="13" t="s">
        <v>290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229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45982</v>
      </c>
      <c r="AK218" s="3">
        <v>0</v>
      </c>
      <c r="AL218" s="3">
        <v>45973</v>
      </c>
      <c r="AM218" s="3">
        <v>45980</v>
      </c>
      <c r="AN218" s="3">
        <v>45981</v>
      </c>
      <c r="AO218" s="3">
        <v>45981</v>
      </c>
      <c r="AP218" s="3">
        <v>45977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423.7023388888889</v>
      </c>
    </row>
    <row r="219" spans="1:56" ht="27.75" customHeight="1" x14ac:dyDescent="0.45">
      <c r="A219" s="3">
        <v>45916</v>
      </c>
      <c r="B219" s="14" t="s">
        <v>295</v>
      </c>
      <c r="C219" s="9" t="s">
        <v>228</v>
      </c>
      <c r="D219" s="13" t="s">
        <v>288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229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45982</v>
      </c>
      <c r="AK219" s="3">
        <v>0</v>
      </c>
      <c r="AL219" s="3">
        <v>45973</v>
      </c>
      <c r="AM219" s="3">
        <v>45980</v>
      </c>
      <c r="AN219" s="3">
        <v>45981</v>
      </c>
      <c r="AO219" s="3">
        <v>45981</v>
      </c>
      <c r="AP219" s="3">
        <v>45977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230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295</v>
      </c>
      <c r="C220" s="9" t="s">
        <v>228</v>
      </c>
      <c r="D220" s="13" t="s">
        <v>285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229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45982</v>
      </c>
      <c r="AK220" s="3">
        <v>0</v>
      </c>
      <c r="AL220" s="3">
        <v>45973</v>
      </c>
      <c r="AM220" s="3">
        <v>45980</v>
      </c>
      <c r="AN220" s="3">
        <v>45981</v>
      </c>
      <c r="AO220" s="3">
        <v>45981</v>
      </c>
      <c r="AP220" s="3">
        <v>45977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230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295</v>
      </c>
      <c r="C221" s="9" t="s">
        <v>228</v>
      </c>
      <c r="D221" s="13" t="s">
        <v>293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45985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229</v>
      </c>
      <c r="AA221" s="8">
        <v>4526.2800000000007</v>
      </c>
      <c r="AB221" s="8">
        <v>0</v>
      </c>
      <c r="AC221" s="8">
        <v>4526.2800000000007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45985</v>
      </c>
      <c r="AK221" s="3">
        <v>0</v>
      </c>
      <c r="AL221" s="3">
        <v>45976</v>
      </c>
      <c r="AM221" s="3">
        <v>45983</v>
      </c>
      <c r="AN221" s="3">
        <v>45984</v>
      </c>
      <c r="AO221" s="3">
        <v>45984</v>
      </c>
      <c r="AP221" s="3">
        <v>45980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230</v>
      </c>
      <c r="BD221" s="56">
        <v>356.57028000000008</v>
      </c>
    </row>
    <row r="222" spans="1:56" ht="27.75" customHeight="1" x14ac:dyDescent="0.45">
      <c r="A222" s="3">
        <v>45916</v>
      </c>
      <c r="B222" s="14" t="s">
        <v>295</v>
      </c>
      <c r="C222" s="9" t="s">
        <v>228</v>
      </c>
      <c r="D222" s="13" t="s">
        <v>288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229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45985</v>
      </c>
      <c r="AK222" s="3">
        <v>0</v>
      </c>
      <c r="AL222" s="3">
        <v>45976</v>
      </c>
      <c r="AM222" s="3">
        <v>45983</v>
      </c>
      <c r="AN222" s="3">
        <v>45984</v>
      </c>
      <c r="AO222" s="3">
        <v>45984</v>
      </c>
      <c r="AP222" s="3">
        <v>45980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230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295</v>
      </c>
      <c r="C223" s="9" t="s">
        <v>228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45985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229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45985</v>
      </c>
      <c r="AK223" s="3">
        <v>0</v>
      </c>
      <c r="AL223" s="3">
        <v>45976</v>
      </c>
      <c r="AM223" s="3">
        <v>45983</v>
      </c>
      <c r="AN223" s="3">
        <v>45984</v>
      </c>
      <c r="AO223" s="3">
        <v>45984</v>
      </c>
      <c r="AP223" s="3">
        <v>45980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230</v>
      </c>
      <c r="BD223" s="56">
        <v>217.3537972222222</v>
      </c>
    </row>
    <row r="224" spans="1:56" ht="27.75" customHeight="1" x14ac:dyDescent="0.45">
      <c r="A224" s="3">
        <v>45916</v>
      </c>
      <c r="B224" s="14" t="s">
        <v>295</v>
      </c>
      <c r="C224" s="9" t="s">
        <v>228</v>
      </c>
      <c r="D224" s="13" t="s">
        <v>285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229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45985</v>
      </c>
      <c r="AK224" s="3">
        <v>0</v>
      </c>
      <c r="AL224" s="3">
        <v>45976</v>
      </c>
      <c r="AM224" s="3">
        <v>45983</v>
      </c>
      <c r="AN224" s="3">
        <v>45984</v>
      </c>
      <c r="AO224" s="3">
        <v>45984</v>
      </c>
      <c r="AP224" s="3">
        <v>45980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230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295</v>
      </c>
      <c r="C225" s="9" t="s">
        <v>228</v>
      </c>
      <c r="D225" s="13" t="s">
        <v>286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229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45985</v>
      </c>
      <c r="AK225" s="3">
        <v>0</v>
      </c>
      <c r="AL225" s="3">
        <v>45976</v>
      </c>
      <c r="AM225" s="3">
        <v>45983</v>
      </c>
      <c r="AN225" s="3">
        <v>45984</v>
      </c>
      <c r="AO225" s="3">
        <v>45984</v>
      </c>
      <c r="AP225" s="3">
        <v>45980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230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295</v>
      </c>
      <c r="C226" s="9" t="s">
        <v>228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229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45986</v>
      </c>
      <c r="AK226" s="3">
        <v>0</v>
      </c>
      <c r="AL226" s="3">
        <v>45977</v>
      </c>
      <c r="AM226" s="3">
        <v>45984</v>
      </c>
      <c r="AN226" s="3">
        <v>45985</v>
      </c>
      <c r="AO226" s="3">
        <v>45985</v>
      </c>
      <c r="AP226" s="3">
        <v>45981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230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295</v>
      </c>
      <c r="C227" s="9" t="s">
        <v>228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229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45986</v>
      </c>
      <c r="AK227" s="3">
        <v>0</v>
      </c>
      <c r="AL227" s="3">
        <v>45977</v>
      </c>
      <c r="AM227" s="3">
        <v>45984</v>
      </c>
      <c r="AN227" s="3">
        <v>45985</v>
      </c>
      <c r="AO227" s="3">
        <v>45985</v>
      </c>
      <c r="AP227" s="3">
        <v>45981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230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295</v>
      </c>
      <c r="C228" s="9" t="s">
        <v>228</v>
      </c>
      <c r="D228" s="13" t="s">
        <v>381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5000</v>
      </c>
      <c r="V228" s="10">
        <v>5000</v>
      </c>
      <c r="W228" s="10">
        <v>0</v>
      </c>
      <c r="X228" s="10">
        <v>5100</v>
      </c>
      <c r="Y228" s="10">
        <v>0</v>
      </c>
      <c r="Z228" s="9" t="s">
        <v>229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317</v>
      </c>
      <c r="AZ228" s="2">
        <v>0</v>
      </c>
      <c r="BA228" s="2">
        <v>0</v>
      </c>
      <c r="BB228" s="2">
        <v>0</v>
      </c>
      <c r="BC228" s="1" t="s">
        <v>230</v>
      </c>
      <c r="BD228" s="56">
        <v>0</v>
      </c>
    </row>
    <row r="229" spans="1:56" ht="27.75" customHeight="1" x14ac:dyDescent="0.45">
      <c r="A229" s="3">
        <v>45916</v>
      </c>
      <c r="B229" s="14" t="s">
        <v>295</v>
      </c>
      <c r="C229" s="9" t="s">
        <v>228</v>
      </c>
      <c r="D229" s="13" t="s">
        <v>311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45987</v>
      </c>
      <c r="U229" s="11">
        <v>5000</v>
      </c>
      <c r="V229" s="10">
        <v>4400</v>
      </c>
      <c r="W229" s="10">
        <v>600</v>
      </c>
      <c r="X229" s="10">
        <v>5100</v>
      </c>
      <c r="Y229" s="10">
        <v>0</v>
      </c>
      <c r="Z229" s="9" t="s">
        <v>229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45987</v>
      </c>
      <c r="AK229" s="3">
        <v>0</v>
      </c>
      <c r="AL229" s="3">
        <v>45978</v>
      </c>
      <c r="AM229" s="3">
        <v>45985</v>
      </c>
      <c r="AN229" s="3">
        <v>45986</v>
      </c>
      <c r="AO229" s="3">
        <v>45986</v>
      </c>
      <c r="AP229" s="3">
        <v>45982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230</v>
      </c>
      <c r="BD229" s="56">
        <v>0</v>
      </c>
    </row>
    <row r="230" spans="1:56" ht="27.75" customHeight="1" x14ac:dyDescent="0.45">
      <c r="A230" s="3">
        <v>45916</v>
      </c>
      <c r="B230" s="14" t="s">
        <v>295</v>
      </c>
      <c r="C230" s="9" t="s">
        <v>228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229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45987</v>
      </c>
      <c r="AK230" s="3">
        <v>0</v>
      </c>
      <c r="AL230" s="3">
        <v>45978</v>
      </c>
      <c r="AM230" s="3">
        <v>45985</v>
      </c>
      <c r="AN230" s="3">
        <v>45986</v>
      </c>
      <c r="AO230" s="3">
        <v>45986</v>
      </c>
      <c r="AP230" s="3">
        <v>45982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230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295</v>
      </c>
      <c r="C231" s="9" t="s">
        <v>228</v>
      </c>
      <c r="D231" s="13" t="s">
        <v>290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45987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229</v>
      </c>
      <c r="AA231" s="8">
        <v>8067.6750000000011</v>
      </c>
      <c r="AB231" s="8">
        <v>0</v>
      </c>
      <c r="AC231" s="8">
        <v>8067.6750000000011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45987</v>
      </c>
      <c r="AK231" s="3">
        <v>0</v>
      </c>
      <c r="AL231" s="3">
        <v>45978</v>
      </c>
      <c r="AM231" s="3">
        <v>45985</v>
      </c>
      <c r="AN231" s="3">
        <v>45986</v>
      </c>
      <c r="AO231" s="3">
        <v>45986</v>
      </c>
      <c r="AP231" s="3">
        <v>45982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230</v>
      </c>
      <c r="BD231" s="56">
        <v>635.55350833333341</v>
      </c>
    </row>
    <row r="232" spans="1:56" ht="27.75" customHeight="1" x14ac:dyDescent="0.45">
      <c r="A232" s="3">
        <v>45916</v>
      </c>
      <c r="B232" s="14" t="s">
        <v>295</v>
      </c>
      <c r="C232" s="9" t="s">
        <v>228</v>
      </c>
      <c r="D232" s="13" t="s">
        <v>288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229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45987</v>
      </c>
      <c r="AK232" s="3">
        <v>0</v>
      </c>
      <c r="AL232" s="3">
        <v>45978</v>
      </c>
      <c r="AM232" s="3">
        <v>45985</v>
      </c>
      <c r="AN232" s="3">
        <v>45986</v>
      </c>
      <c r="AO232" s="3">
        <v>45986</v>
      </c>
      <c r="AP232" s="3">
        <v>45982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230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295</v>
      </c>
      <c r="C233" s="9" t="s">
        <v>228</v>
      </c>
      <c r="D233" s="13" t="s">
        <v>285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229</v>
      </c>
      <c r="AA233" s="8">
        <v>11315.7</v>
      </c>
      <c r="AB233" s="8">
        <v>0</v>
      </c>
      <c r="AC233" s="8">
        <v>11315.7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45987</v>
      </c>
      <c r="AK233" s="3">
        <v>0</v>
      </c>
      <c r="AL233" s="3">
        <v>45978</v>
      </c>
      <c r="AM233" s="3">
        <v>45985</v>
      </c>
      <c r="AN233" s="3">
        <v>45986</v>
      </c>
      <c r="AO233" s="3">
        <v>45986</v>
      </c>
      <c r="AP233" s="3">
        <v>45982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230</v>
      </c>
      <c r="BD233" s="56">
        <v>891.42570000000023</v>
      </c>
    </row>
    <row r="234" spans="1:56" ht="27.75" customHeight="1" x14ac:dyDescent="0.45">
      <c r="A234" s="3">
        <v>45916</v>
      </c>
      <c r="B234" s="14" t="s">
        <v>295</v>
      </c>
      <c r="C234" s="9" t="s">
        <v>228</v>
      </c>
      <c r="D234" s="13" t="s">
        <v>283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229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45987</v>
      </c>
      <c r="AK234" s="3">
        <v>0</v>
      </c>
      <c r="AL234" s="3">
        <v>45978</v>
      </c>
      <c r="AM234" s="3">
        <v>45985</v>
      </c>
      <c r="AN234" s="3">
        <v>45986</v>
      </c>
      <c r="AO234" s="3">
        <v>45986</v>
      </c>
      <c r="AP234" s="3">
        <v>45982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230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295</v>
      </c>
      <c r="C235" s="9" t="s">
        <v>228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229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230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295</v>
      </c>
      <c r="C236" s="9" t="s">
        <v>228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229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230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295</v>
      </c>
      <c r="C237" s="9" t="s">
        <v>228</v>
      </c>
      <c r="D237" s="13" t="s">
        <v>288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229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230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295</v>
      </c>
      <c r="C238" s="9" t="s">
        <v>228</v>
      </c>
      <c r="D238" s="13" t="s">
        <v>289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45989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229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45989</v>
      </c>
      <c r="AK238" s="3">
        <v>0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230</v>
      </c>
      <c r="BD238" s="56">
        <v>434.7075944444444</v>
      </c>
    </row>
    <row r="239" spans="1:56" ht="27.75" customHeight="1" x14ac:dyDescent="0.45">
      <c r="A239" s="3">
        <v>45916</v>
      </c>
      <c r="B239" s="14" t="s">
        <v>295</v>
      </c>
      <c r="C239" s="9" t="s">
        <v>228</v>
      </c>
      <c r="D239" s="13" t="s">
        <v>285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45989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229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45989</v>
      </c>
      <c r="AK239" s="3">
        <v>0</v>
      </c>
      <c r="AL239" s="3">
        <v>45980</v>
      </c>
      <c r="AM239" s="3">
        <v>45987</v>
      </c>
      <c r="AN239" s="3">
        <v>45988</v>
      </c>
      <c r="AO239" s="3">
        <v>45988</v>
      </c>
      <c r="AP239" s="3">
        <v>45984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230</v>
      </c>
      <c r="BD239" s="56">
        <v>445.71285000000012</v>
      </c>
    </row>
    <row r="240" spans="1:56" ht="27.75" customHeight="1" x14ac:dyDescent="0.45">
      <c r="A240" s="3">
        <v>45916</v>
      </c>
      <c r="B240" s="14" t="s">
        <v>295</v>
      </c>
      <c r="C240" s="9" t="s">
        <v>228</v>
      </c>
      <c r="D240" s="13" t="s">
        <v>286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45989</v>
      </c>
      <c r="U240" s="11">
        <v>7500</v>
      </c>
      <c r="V240" s="10">
        <v>0</v>
      </c>
      <c r="W240" s="10">
        <v>7500</v>
      </c>
      <c r="X240" s="10">
        <v>0</v>
      </c>
      <c r="Y240" s="10">
        <v>7875</v>
      </c>
      <c r="Z240" s="9" t="s">
        <v>229</v>
      </c>
      <c r="AA240" s="8">
        <v>8486.7750000000015</v>
      </c>
      <c r="AB240" s="8">
        <v>0</v>
      </c>
      <c r="AC240" s="8">
        <v>8486.7750000000015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45989</v>
      </c>
      <c r="AK240" s="3">
        <v>0</v>
      </c>
      <c r="AL240" s="3">
        <v>45980</v>
      </c>
      <c r="AM240" s="3">
        <v>45987</v>
      </c>
      <c r="AN240" s="3">
        <v>45988</v>
      </c>
      <c r="AO240" s="3">
        <v>45988</v>
      </c>
      <c r="AP240" s="3">
        <v>45984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230</v>
      </c>
      <c r="BD240" s="56">
        <v>668.56927500000018</v>
      </c>
    </row>
    <row r="241" spans="1:56" ht="27.75" customHeight="1" x14ac:dyDescent="0.45">
      <c r="A241" s="3">
        <v>45916</v>
      </c>
      <c r="B241" s="14" t="s">
        <v>295</v>
      </c>
      <c r="C241" s="9" t="s">
        <v>228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229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61</v>
      </c>
      <c r="AH241" s="1" t="s">
        <v>74</v>
      </c>
      <c r="AI241" s="1">
        <v>2</v>
      </c>
      <c r="AJ241" s="3">
        <v>45989</v>
      </c>
      <c r="AK241" s="3">
        <v>0</v>
      </c>
      <c r="AL241" s="3">
        <v>45980</v>
      </c>
      <c r="AM241" s="3">
        <v>45987</v>
      </c>
      <c r="AN241" s="3">
        <v>45988</v>
      </c>
      <c r="AO241" s="3">
        <v>45988</v>
      </c>
      <c r="AP241" s="3">
        <v>45984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230</v>
      </c>
      <c r="BD241" s="56">
        <v>222.85642500000006</v>
      </c>
    </row>
    <row r="242" spans="1:56" ht="27.75" customHeight="1" x14ac:dyDescent="0.45">
      <c r="A242" s="3">
        <v>45916</v>
      </c>
      <c r="B242" s="14" t="s">
        <v>295</v>
      </c>
      <c r="C242" s="9" t="s">
        <v>228</v>
      </c>
      <c r="D242" s="13" t="s">
        <v>282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45989</v>
      </c>
      <c r="U242" s="11">
        <v>2500</v>
      </c>
      <c r="V242" s="10">
        <v>2500</v>
      </c>
      <c r="W242" s="10">
        <v>0</v>
      </c>
      <c r="X242" s="10">
        <v>2535</v>
      </c>
      <c r="Y242" s="10">
        <v>0</v>
      </c>
      <c r="Z242" s="9" t="s">
        <v>229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45989</v>
      </c>
      <c r="AK242" s="3">
        <v>0</v>
      </c>
      <c r="AL242" s="3">
        <v>45980</v>
      </c>
      <c r="AM242" s="3">
        <v>45987</v>
      </c>
      <c r="AN242" s="3">
        <v>45988</v>
      </c>
      <c r="AO242" s="3">
        <v>45988</v>
      </c>
      <c r="AP242" s="3">
        <v>45984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230</v>
      </c>
      <c r="BD242" s="56">
        <v>0</v>
      </c>
    </row>
    <row r="243" spans="1:56" ht="27.75" customHeight="1" x14ac:dyDescent="0.45">
      <c r="A243" s="3">
        <v>45916</v>
      </c>
      <c r="B243" s="14" t="s">
        <v>295</v>
      </c>
      <c r="C243" s="9" t="s">
        <v>228</v>
      </c>
      <c r="D243" s="13" t="s">
        <v>291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229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45989</v>
      </c>
      <c r="AK243" s="3">
        <v>0</v>
      </c>
      <c r="AL243" s="3">
        <v>45980</v>
      </c>
      <c r="AM243" s="3">
        <v>45987</v>
      </c>
      <c r="AN243" s="3">
        <v>45988</v>
      </c>
      <c r="AO243" s="3">
        <v>45988</v>
      </c>
      <c r="AP243" s="3">
        <v>45984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230</v>
      </c>
      <c r="BD243" s="56">
        <v>222.85642500000006</v>
      </c>
    </row>
    <row r="244" spans="1:56" ht="27.75" customHeight="1" x14ac:dyDescent="0.45">
      <c r="A244" s="3" t="s">
        <v>131</v>
      </c>
      <c r="B244" s="14" t="s">
        <v>131</v>
      </c>
      <c r="C244" s="9" t="s">
        <v>228</v>
      </c>
      <c r="D244" s="13" t="s">
        <v>61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1267500</v>
      </c>
      <c r="V244" s="10">
        <v>0</v>
      </c>
      <c r="W244" s="10">
        <v>1267500</v>
      </c>
      <c r="X244" s="10">
        <v>0</v>
      </c>
      <c r="Y244" s="10">
        <v>1330875</v>
      </c>
      <c r="Z244" s="9" t="s">
        <v>229</v>
      </c>
      <c r="AA244" s="8">
        <v>1434264.9750000001</v>
      </c>
      <c r="AB244" s="8">
        <v>0</v>
      </c>
      <c r="AC244" s="8">
        <v>1434264.9750000001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230</v>
      </c>
      <c r="BD244" s="56">
        <v>112988.20747500002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38</v>
      </c>
      <c r="G245" s="9">
        <v>0</v>
      </c>
      <c r="H245" s="9">
        <v>0</v>
      </c>
      <c r="I245" s="9">
        <v>82</v>
      </c>
      <c r="J245" s="9" t="s">
        <v>78</v>
      </c>
      <c r="K245" s="9">
        <v>2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229</v>
      </c>
      <c r="AA245" s="8">
        <v>1769827.6300100002</v>
      </c>
      <c r="AB245" s="8">
        <v>0</v>
      </c>
      <c r="AC245" s="8">
        <v>1769827.6300100002</v>
      </c>
      <c r="AD245" s="8">
        <v>0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231</v>
      </c>
      <c r="BD245" s="56">
        <v>0</v>
      </c>
    </row>
    <row r="246" spans="1:56" ht="27.75" customHeight="1" x14ac:dyDescent="0.45">
      <c r="A246" s="3">
        <v>45951</v>
      </c>
      <c r="B246" s="14" t="s">
        <v>432</v>
      </c>
      <c r="C246" s="9" t="s">
        <v>135</v>
      </c>
      <c r="D246" s="13" t="s">
        <v>297</v>
      </c>
      <c r="E246" s="9">
        <v>20</v>
      </c>
      <c r="F246" s="9">
        <v>36</v>
      </c>
      <c r="G246" s="9" t="s">
        <v>60</v>
      </c>
      <c r="H246" s="9">
        <v>0</v>
      </c>
      <c r="I246" s="9">
        <v>78</v>
      </c>
      <c r="J246" s="9" t="s">
        <v>57</v>
      </c>
      <c r="K246" s="9">
        <v>5</v>
      </c>
      <c r="L246" s="9" t="s">
        <v>183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105</v>
      </c>
      <c r="T246" s="12">
        <v>45961</v>
      </c>
      <c r="U246" s="11">
        <v>40000</v>
      </c>
      <c r="V246" s="10">
        <v>13000</v>
      </c>
      <c r="W246" s="10">
        <v>27000</v>
      </c>
      <c r="X246" s="10">
        <v>77551</v>
      </c>
      <c r="Y246" s="10">
        <v>0</v>
      </c>
      <c r="Z246" s="9" t="s">
        <v>81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196</v>
      </c>
      <c r="AG246" s="1" t="s">
        <v>61</v>
      </c>
      <c r="AH246" s="1" t="s">
        <v>74</v>
      </c>
      <c r="AI246" s="1">
        <v>2</v>
      </c>
      <c r="AJ246" s="3">
        <v>45961</v>
      </c>
      <c r="AK246" s="3">
        <v>0</v>
      </c>
      <c r="AL246" s="3">
        <v>45952</v>
      </c>
      <c r="AM246" s="3">
        <v>45959</v>
      </c>
      <c r="AN246" s="3">
        <v>45960</v>
      </c>
      <c r="AO246" s="3">
        <v>45960</v>
      </c>
      <c r="AP246" s="3">
        <v>45956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400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45">
      <c r="A247" s="3">
        <v>45919</v>
      </c>
      <c r="B247" s="14" t="s">
        <v>303</v>
      </c>
      <c r="C247" s="9" t="s">
        <v>135</v>
      </c>
      <c r="D247" s="13" t="s">
        <v>227</v>
      </c>
      <c r="E247" s="9">
        <v>20</v>
      </c>
      <c r="F247" s="9">
        <v>36</v>
      </c>
      <c r="G247" s="9" t="s">
        <v>60</v>
      </c>
      <c r="H247" s="9">
        <v>0</v>
      </c>
      <c r="I247" s="9">
        <v>78</v>
      </c>
      <c r="J247" s="9" t="s">
        <v>57</v>
      </c>
      <c r="K247" s="9">
        <v>5</v>
      </c>
      <c r="L247" s="9" t="s">
        <v>183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105</v>
      </c>
      <c r="T247" s="12">
        <v>45961</v>
      </c>
      <c r="U247" s="11">
        <v>1374</v>
      </c>
      <c r="V247" s="10">
        <v>0</v>
      </c>
      <c r="W247" s="10">
        <v>1374</v>
      </c>
      <c r="X247" s="10">
        <v>1600</v>
      </c>
      <c r="Y247" s="10">
        <v>0</v>
      </c>
      <c r="Z247" s="9" t="s">
        <v>81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196</v>
      </c>
      <c r="AG247" s="1" t="s">
        <v>112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45">
      <c r="A248" s="3">
        <v>45951</v>
      </c>
      <c r="B248" s="14" t="s">
        <v>433</v>
      </c>
      <c r="C248" s="9" t="s">
        <v>135</v>
      </c>
      <c r="D248" s="13" t="s">
        <v>227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183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105</v>
      </c>
      <c r="T248" s="12">
        <v>45961</v>
      </c>
      <c r="U248" s="11">
        <v>90000</v>
      </c>
      <c r="V248" s="10">
        <v>0</v>
      </c>
      <c r="W248" s="10">
        <v>90000</v>
      </c>
      <c r="X248" s="10">
        <v>76121</v>
      </c>
      <c r="Y248" s="10">
        <v>14572.95</v>
      </c>
      <c r="Z248" s="9" t="s">
        <v>81</v>
      </c>
      <c r="AA248" s="8">
        <v>15268.808362500002</v>
      </c>
      <c r="AB248" s="8">
        <v>0</v>
      </c>
      <c r="AC248" s="8">
        <v>15268.808362500002</v>
      </c>
      <c r="AD248" s="8">
        <v>0</v>
      </c>
      <c r="AE248" s="8">
        <v>0</v>
      </c>
      <c r="AF248" s="8" t="s">
        <v>196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401</v>
      </c>
      <c r="AZ248" s="2">
        <v>0</v>
      </c>
      <c r="BA248" s="2">
        <v>0</v>
      </c>
      <c r="BB248" s="2">
        <v>0</v>
      </c>
      <c r="BC248" s="1" t="s">
        <v>100</v>
      </c>
      <c r="BD248" s="56">
        <v>1167.2155726000001</v>
      </c>
    </row>
    <row r="249" spans="1:56" ht="27.75" customHeight="1" x14ac:dyDescent="0.45">
      <c r="A249" s="3" t="s">
        <v>131</v>
      </c>
      <c r="B249" s="14" t="s">
        <v>131</v>
      </c>
      <c r="C249" s="9" t="s">
        <v>135</v>
      </c>
      <c r="D249" s="13" t="s">
        <v>61</v>
      </c>
      <c r="E249" s="9">
        <v>20</v>
      </c>
      <c r="F249" s="9">
        <v>36</v>
      </c>
      <c r="G249" s="9" t="s">
        <v>60</v>
      </c>
      <c r="H249" s="9">
        <v>0</v>
      </c>
      <c r="I249" s="9">
        <v>78</v>
      </c>
      <c r="J249" s="9" t="s">
        <v>57</v>
      </c>
      <c r="K249" s="9">
        <v>5</v>
      </c>
      <c r="L249" s="9" t="s">
        <v>183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105</v>
      </c>
      <c r="T249" s="12" t="s">
        <v>63</v>
      </c>
      <c r="U249" s="11">
        <v>290000</v>
      </c>
      <c r="V249" s="10">
        <v>0</v>
      </c>
      <c r="W249" s="10">
        <v>290000</v>
      </c>
      <c r="X249" s="10">
        <v>0</v>
      </c>
      <c r="Y249" s="10">
        <v>304500</v>
      </c>
      <c r="Z249" s="9" t="s">
        <v>81</v>
      </c>
      <c r="AA249" s="8">
        <v>303847.5</v>
      </c>
      <c r="AB249" s="8">
        <v>0</v>
      </c>
      <c r="AC249" s="8">
        <v>303847.5</v>
      </c>
      <c r="AD249" s="8">
        <v>0</v>
      </c>
      <c r="AE249" s="8">
        <v>0</v>
      </c>
      <c r="AF249" s="8" t="s">
        <v>196</v>
      </c>
      <c r="AG249" s="1" t="s">
        <v>112</v>
      </c>
      <c r="AH249" s="1" t="s">
        <v>74</v>
      </c>
      <c r="AI249" s="1">
        <v>2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23227.453333333331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20</v>
      </c>
      <c r="F250" s="9">
        <v>37</v>
      </c>
      <c r="G250" s="9">
        <v>0</v>
      </c>
      <c r="H250" s="9">
        <v>0</v>
      </c>
      <c r="I250" s="9">
        <v>80</v>
      </c>
      <c r="J250" s="9" t="s">
        <v>57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81</v>
      </c>
      <c r="AA250" s="8">
        <v>319116.30836249999</v>
      </c>
      <c r="AB250" s="8">
        <v>0</v>
      </c>
      <c r="AC250" s="8">
        <v>319116.30836249999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0</v>
      </c>
    </row>
    <row r="251" spans="1:56" ht="27.75" customHeight="1" x14ac:dyDescent="0.45">
      <c r="A251" s="3">
        <v>45955</v>
      </c>
      <c r="B251" s="14" t="s">
        <v>125</v>
      </c>
      <c r="C251" s="9" t="s">
        <v>434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41</v>
      </c>
      <c r="O251" s="9">
        <v>40</v>
      </c>
      <c r="P251" s="10">
        <v>111.26584198399999</v>
      </c>
      <c r="Q251" s="10">
        <v>0</v>
      </c>
      <c r="R251" s="10">
        <v>111.26584198399999</v>
      </c>
      <c r="S251" s="9" t="s">
        <v>71</v>
      </c>
      <c r="T251" s="12">
        <v>45961</v>
      </c>
      <c r="U251" s="11">
        <v>5000</v>
      </c>
      <c r="V251" s="10">
        <v>0</v>
      </c>
      <c r="W251" s="10">
        <v>5000</v>
      </c>
      <c r="X251" s="10">
        <v>0</v>
      </c>
      <c r="Y251" s="10">
        <v>0</v>
      </c>
      <c r="Z251" s="9" t="s">
        <v>126</v>
      </c>
      <c r="AA251" s="8">
        <v>5518.15</v>
      </c>
      <c r="AB251" s="8">
        <v>5518.15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242</v>
      </c>
      <c r="AI251" s="1">
        <v>2</v>
      </c>
      <c r="AJ251" s="3">
        <v>45961</v>
      </c>
      <c r="AK251" s="3">
        <v>0</v>
      </c>
      <c r="AL251" s="3">
        <v>0</v>
      </c>
      <c r="AM251" s="3">
        <v>0</v>
      </c>
      <c r="AN251" s="3">
        <v>0</v>
      </c>
      <c r="AO251" s="3">
        <v>45959</v>
      </c>
      <c r="AP251" s="3">
        <v>45956</v>
      </c>
      <c r="AQ251" s="3">
        <v>45960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 t="s">
        <v>93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 t="s">
        <v>60</v>
      </c>
      <c r="H252" s="9">
        <v>0</v>
      </c>
      <c r="I252" s="9">
        <v>67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126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45">
      <c r="A253" s="3">
        <v>45933</v>
      </c>
      <c r="B253" s="14" t="s">
        <v>327</v>
      </c>
      <c r="C253" s="9" t="s">
        <v>318</v>
      </c>
      <c r="D253" s="13" t="s">
        <v>319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45960</v>
      </c>
      <c r="U253" s="11">
        <v>5000</v>
      </c>
      <c r="V253" s="10">
        <v>4737</v>
      </c>
      <c r="W253" s="10">
        <v>263</v>
      </c>
      <c r="X253" s="10">
        <v>5200</v>
      </c>
      <c r="Y253" s="10">
        <v>0</v>
      </c>
      <c r="Z253" s="9" t="s">
        <v>117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68</v>
      </c>
      <c r="AI253" s="1">
        <v>4</v>
      </c>
      <c r="AJ253" s="3">
        <v>45960</v>
      </c>
      <c r="AK253" s="3">
        <v>45956</v>
      </c>
      <c r="AL253" s="3">
        <v>45950</v>
      </c>
      <c r="AM253" s="3">
        <v>45957</v>
      </c>
      <c r="AN253" s="3">
        <v>45958</v>
      </c>
      <c r="AO253" s="3">
        <v>45958</v>
      </c>
      <c r="AP253" s="3">
        <v>45955</v>
      </c>
      <c r="AQ253" s="3">
        <v>45959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128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45933</v>
      </c>
      <c r="B254" s="14" t="s">
        <v>339</v>
      </c>
      <c r="C254" s="9" t="s">
        <v>79</v>
      </c>
      <c r="D254" s="13" t="s">
        <v>328</v>
      </c>
      <c r="E254" s="9">
        <v>21</v>
      </c>
      <c r="F254" s="9">
        <v>38</v>
      </c>
      <c r="G254" s="9" t="s">
        <v>60</v>
      </c>
      <c r="H254" s="9" t="s">
        <v>76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45958</v>
      </c>
      <c r="U254" s="11">
        <v>3000</v>
      </c>
      <c r="V254" s="10">
        <v>3000</v>
      </c>
      <c r="W254" s="10">
        <v>0</v>
      </c>
      <c r="X254" s="10">
        <v>3200</v>
      </c>
      <c r="Y254" s="10">
        <v>0</v>
      </c>
      <c r="Z254" s="9" t="s">
        <v>117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45958</v>
      </c>
      <c r="AK254" s="3">
        <v>45954</v>
      </c>
      <c r="AL254" s="3">
        <v>45948</v>
      </c>
      <c r="AM254" s="3">
        <v>45955</v>
      </c>
      <c r="AN254" s="3">
        <v>45956</v>
      </c>
      <c r="AO254" s="3">
        <v>45956</v>
      </c>
      <c r="AP254" s="3">
        <v>45953</v>
      </c>
      <c r="AQ254" s="3">
        <v>45957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45952</v>
      </c>
      <c r="B255" s="14" t="s">
        <v>444</v>
      </c>
      <c r="C255" s="9" t="s">
        <v>434</v>
      </c>
      <c r="D255" s="13" t="s">
        <v>402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45961</v>
      </c>
      <c r="U255" s="11">
        <v>10000</v>
      </c>
      <c r="V255" s="10">
        <v>10000</v>
      </c>
      <c r="W255" s="10">
        <v>0</v>
      </c>
      <c r="X255" s="10">
        <v>10500</v>
      </c>
      <c r="Y255" s="10">
        <v>0</v>
      </c>
      <c r="Z255" s="9" t="s">
        <v>117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45961</v>
      </c>
      <c r="AK255" s="3">
        <v>45957</v>
      </c>
      <c r="AL255" s="3">
        <v>45951</v>
      </c>
      <c r="AM255" s="3">
        <v>45958</v>
      </c>
      <c r="AN255" s="3">
        <v>45959</v>
      </c>
      <c r="AO255" s="3">
        <v>45959</v>
      </c>
      <c r="AP255" s="3">
        <v>45956</v>
      </c>
      <c r="AQ255" s="3">
        <v>45960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45958</v>
      </c>
      <c r="B256" s="14" t="s">
        <v>125</v>
      </c>
      <c r="C256" s="9" t="s">
        <v>79</v>
      </c>
      <c r="D256" s="13" t="s">
        <v>59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130.26244915199996</v>
      </c>
      <c r="Q256" s="10">
        <v>0</v>
      </c>
      <c r="R256" s="10">
        <v>130.26244915199996</v>
      </c>
      <c r="S256" s="9" t="s">
        <v>67</v>
      </c>
      <c r="T256" s="12">
        <v>45962</v>
      </c>
      <c r="U256" s="11">
        <v>6000</v>
      </c>
      <c r="V256" s="10">
        <v>0</v>
      </c>
      <c r="W256" s="10">
        <v>6000</v>
      </c>
      <c r="X256" s="10">
        <v>0</v>
      </c>
      <c r="Y256" s="10">
        <v>0</v>
      </c>
      <c r="Z256" s="9" t="s">
        <v>117</v>
      </c>
      <c r="AA256" s="8">
        <v>6621.78</v>
      </c>
      <c r="AB256" s="8">
        <v>6621.78</v>
      </c>
      <c r="AC256" s="8">
        <v>0</v>
      </c>
      <c r="AD256" s="8">
        <v>6621.78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45962</v>
      </c>
      <c r="AK256" s="3">
        <v>45958</v>
      </c>
      <c r="AL256" s="3">
        <v>0</v>
      </c>
      <c r="AM256" s="3">
        <v>0</v>
      </c>
      <c r="AN256" s="3">
        <v>0</v>
      </c>
      <c r="AO256" s="3">
        <v>45959</v>
      </c>
      <c r="AP256" s="3">
        <v>45957</v>
      </c>
      <c r="AQ256" s="3">
        <v>45960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139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45958</v>
      </c>
      <c r="B257" s="14" t="s">
        <v>473</v>
      </c>
      <c r="C257" s="9" t="s">
        <v>104</v>
      </c>
      <c r="D257" s="13" t="s">
        <v>474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60</v>
      </c>
      <c r="P257" s="10">
        <v>97.696836863999991</v>
      </c>
      <c r="Q257" s="10">
        <v>0</v>
      </c>
      <c r="R257" s="10">
        <v>97.696836863999991</v>
      </c>
      <c r="S257" s="9" t="s">
        <v>67</v>
      </c>
      <c r="T257" s="12">
        <v>45966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45966</v>
      </c>
      <c r="AK257" s="3">
        <v>45962</v>
      </c>
      <c r="AL257" s="3">
        <v>45956</v>
      </c>
      <c r="AM257" s="3">
        <v>45963</v>
      </c>
      <c r="AN257" s="3">
        <v>45964</v>
      </c>
      <c r="AO257" s="3">
        <v>45964</v>
      </c>
      <c r="AP257" s="3">
        <v>45961</v>
      </c>
      <c r="AQ257" s="3">
        <v>45965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45958</v>
      </c>
      <c r="B258" s="14" t="s">
        <v>475</v>
      </c>
      <c r="C258" s="9" t="s">
        <v>104</v>
      </c>
      <c r="D258" s="13" t="s">
        <v>476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117</v>
      </c>
      <c r="AA258" s="8">
        <v>3310.89</v>
      </c>
      <c r="AB258" s="8">
        <v>3310.89</v>
      </c>
      <c r="AC258" s="8">
        <v>0</v>
      </c>
      <c r="AD258" s="8">
        <v>3310.89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45958</v>
      </c>
      <c r="B259" s="14" t="s">
        <v>477</v>
      </c>
      <c r="C259" s="9" t="s">
        <v>104</v>
      </c>
      <c r="D259" s="13" t="s">
        <v>478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183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45953</v>
      </c>
      <c r="B260" s="14" t="s">
        <v>445</v>
      </c>
      <c r="C260" s="9" t="s">
        <v>226</v>
      </c>
      <c r="D260" s="13" t="s">
        <v>435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45959</v>
      </c>
      <c r="U260" s="11">
        <v>30000</v>
      </c>
      <c r="V260" s="10">
        <v>30000</v>
      </c>
      <c r="W260" s="10">
        <v>0</v>
      </c>
      <c r="X260" s="10">
        <v>30900</v>
      </c>
      <c r="Y260" s="10">
        <v>0</v>
      </c>
      <c r="Z260" s="9" t="s">
        <v>117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317</v>
      </c>
      <c r="AG260" s="1" t="s">
        <v>113</v>
      </c>
      <c r="AH260" s="1" t="s">
        <v>68</v>
      </c>
      <c r="AI260" s="1">
        <v>4</v>
      </c>
      <c r="AJ260" s="3">
        <v>45959</v>
      </c>
      <c r="AK260" s="3">
        <v>45955</v>
      </c>
      <c r="AL260" s="3">
        <v>45949</v>
      </c>
      <c r="AM260" s="3">
        <v>45956</v>
      </c>
      <c r="AN260" s="3">
        <v>45957</v>
      </c>
      <c r="AO260" s="3">
        <v>45957</v>
      </c>
      <c r="AP260" s="3">
        <v>45954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45953</v>
      </c>
      <c r="B261" s="14" t="s">
        <v>445</v>
      </c>
      <c r="C261" s="9" t="s">
        <v>226</v>
      </c>
      <c r="D261" s="13" t="s">
        <v>308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45959</v>
      </c>
      <c r="U261" s="11">
        <v>50000</v>
      </c>
      <c r="V261" s="10">
        <v>11971</v>
      </c>
      <c r="W261" s="10">
        <v>38029</v>
      </c>
      <c r="X261" s="10">
        <v>48494</v>
      </c>
      <c r="Y261" s="10">
        <v>1581.3</v>
      </c>
      <c r="Z261" s="9" t="s">
        <v>117</v>
      </c>
      <c r="AA261" s="8">
        <v>1700.988597</v>
      </c>
      <c r="AB261" s="8">
        <v>1700.988597</v>
      </c>
      <c r="AC261" s="8">
        <v>0</v>
      </c>
      <c r="AD261" s="8">
        <v>1700.988597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45959</v>
      </c>
      <c r="AK261" s="3">
        <v>45955</v>
      </c>
      <c r="AL261" s="3">
        <v>45949</v>
      </c>
      <c r="AM261" s="3">
        <v>45956</v>
      </c>
      <c r="AN261" s="3">
        <v>45957</v>
      </c>
      <c r="AO261" s="3">
        <v>45957</v>
      </c>
      <c r="AP261" s="3">
        <v>45954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45953</v>
      </c>
      <c r="B262" s="14" t="s">
        <v>461</v>
      </c>
      <c r="C262" s="9" t="s">
        <v>318</v>
      </c>
      <c r="D262" s="13" t="s">
        <v>453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45966</v>
      </c>
      <c r="AK262" s="3">
        <v>45962</v>
      </c>
      <c r="AL262" s="3">
        <v>45956</v>
      </c>
      <c r="AM262" s="3">
        <v>45963</v>
      </c>
      <c r="AN262" s="3">
        <v>45964</v>
      </c>
      <c r="AO262" s="3">
        <v>45964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45953</v>
      </c>
      <c r="B263" s="14" t="s">
        <v>462</v>
      </c>
      <c r="C263" s="9" t="s">
        <v>226</v>
      </c>
      <c r="D263" s="13" t="s">
        <v>436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>
        <v>45953</v>
      </c>
      <c r="B264" s="14" t="s">
        <v>462</v>
      </c>
      <c r="C264" s="9" t="s">
        <v>226</v>
      </c>
      <c r="D264" s="13" t="s">
        <v>437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45971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117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113</v>
      </c>
      <c r="AH264" s="1" t="s">
        <v>68</v>
      </c>
      <c r="AI264" s="1">
        <v>4</v>
      </c>
      <c r="AJ264" s="3">
        <v>45971</v>
      </c>
      <c r="AK264" s="3">
        <v>45967</v>
      </c>
      <c r="AL264" s="3">
        <v>45961</v>
      </c>
      <c r="AM264" s="3">
        <v>45968</v>
      </c>
      <c r="AN264" s="3">
        <v>45969</v>
      </c>
      <c r="AO264" s="3">
        <v>45969</v>
      </c>
      <c r="AP264" s="3">
        <v>45966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>
        <v>45953</v>
      </c>
      <c r="B265" s="14" t="s">
        <v>463</v>
      </c>
      <c r="C265" s="9" t="s">
        <v>226</v>
      </c>
      <c r="D265" s="13" t="s">
        <v>446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45971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45971</v>
      </c>
      <c r="AK265" s="3">
        <v>45967</v>
      </c>
      <c r="AL265" s="3">
        <v>45961</v>
      </c>
      <c r="AM265" s="3">
        <v>45968</v>
      </c>
      <c r="AN265" s="3">
        <v>45969</v>
      </c>
      <c r="AO265" s="3">
        <v>45969</v>
      </c>
      <c r="AP265" s="3">
        <v>45966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45953</v>
      </c>
      <c r="B266" s="14" t="s">
        <v>463</v>
      </c>
      <c r="C266" s="9" t="s">
        <v>226</v>
      </c>
      <c r="D266" s="13" t="s">
        <v>447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45971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117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45971</v>
      </c>
      <c r="AK266" s="3">
        <v>45967</v>
      </c>
      <c r="AL266" s="3">
        <v>45961</v>
      </c>
      <c r="AM266" s="3">
        <v>45968</v>
      </c>
      <c r="AN266" s="3">
        <v>45969</v>
      </c>
      <c r="AO266" s="3">
        <v>45969</v>
      </c>
      <c r="AP266" s="3">
        <v>45966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45953</v>
      </c>
      <c r="B267" s="14" t="s">
        <v>463</v>
      </c>
      <c r="C267" s="9" t="s">
        <v>226</v>
      </c>
      <c r="D267" s="13" t="s">
        <v>448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45971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117</v>
      </c>
      <c r="AA267" s="8">
        <v>32270.700000000004</v>
      </c>
      <c r="AB267" s="8">
        <v>32270.700000000004</v>
      </c>
      <c r="AC267" s="8">
        <v>0</v>
      </c>
      <c r="AD267" s="8">
        <v>32270.700000000004</v>
      </c>
      <c r="AE267" s="8">
        <v>0</v>
      </c>
      <c r="AF267" s="8">
        <v>0</v>
      </c>
      <c r="AG267" s="1" t="s">
        <v>113</v>
      </c>
      <c r="AH267" s="1" t="s">
        <v>68</v>
      </c>
      <c r="AI267" s="1">
        <v>4</v>
      </c>
      <c r="AJ267" s="3">
        <v>45971</v>
      </c>
      <c r="AK267" s="3">
        <v>45967</v>
      </c>
      <c r="AL267" s="3">
        <v>45961</v>
      </c>
      <c r="AM267" s="3">
        <v>45968</v>
      </c>
      <c r="AN267" s="3">
        <v>45969</v>
      </c>
      <c r="AO267" s="3">
        <v>45969</v>
      </c>
      <c r="AP267" s="3">
        <v>45966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0</v>
      </c>
    </row>
    <row r="268" spans="1:56" ht="27.75" customHeight="1" x14ac:dyDescent="0.45">
      <c r="A268" s="3">
        <v>45953</v>
      </c>
      <c r="B268" s="14" t="s">
        <v>464</v>
      </c>
      <c r="C268" s="9" t="s">
        <v>226</v>
      </c>
      <c r="D268" s="13" t="s">
        <v>449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45971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117</v>
      </c>
      <c r="AA268" s="8">
        <v>5378.4500000000007</v>
      </c>
      <c r="AB268" s="8">
        <v>5378.4500000000007</v>
      </c>
      <c r="AC268" s="8">
        <v>0</v>
      </c>
      <c r="AD268" s="8">
        <v>5378.4500000000007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>
        <v>45971</v>
      </c>
      <c r="AK268" s="3">
        <v>45967</v>
      </c>
      <c r="AL268" s="3">
        <v>45961</v>
      </c>
      <c r="AM268" s="3">
        <v>45968</v>
      </c>
      <c r="AN268" s="3">
        <v>45969</v>
      </c>
      <c r="AO268" s="3">
        <v>45969</v>
      </c>
      <c r="AP268" s="3">
        <v>45966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45953</v>
      </c>
      <c r="B269" s="14" t="s">
        <v>464</v>
      </c>
      <c r="C269" s="9" t="s">
        <v>226</v>
      </c>
      <c r="D269" s="13" t="s">
        <v>450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>
        <v>45971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5378.4500000000007</v>
      </c>
      <c r="AB269" s="8">
        <v>5378.4500000000007</v>
      </c>
      <c r="AC269" s="8">
        <v>0</v>
      </c>
      <c r="AD269" s="8">
        <v>5378.4500000000007</v>
      </c>
      <c r="AE269" s="8">
        <v>0</v>
      </c>
      <c r="AF269" s="8">
        <v>0</v>
      </c>
      <c r="AG269" s="1" t="s">
        <v>61</v>
      </c>
      <c r="AH269" s="1" t="s">
        <v>68</v>
      </c>
      <c r="AI269" s="1">
        <v>4</v>
      </c>
      <c r="AJ269" s="3">
        <v>45971</v>
      </c>
      <c r="AK269" s="3">
        <v>45967</v>
      </c>
      <c r="AL269" s="3">
        <v>45961</v>
      </c>
      <c r="AM269" s="3">
        <v>45968</v>
      </c>
      <c r="AN269" s="3">
        <v>45969</v>
      </c>
      <c r="AO269" s="3">
        <v>45969</v>
      </c>
      <c r="AP269" s="3">
        <v>45966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45953</v>
      </c>
      <c r="B270" s="14" t="s">
        <v>465</v>
      </c>
      <c r="C270" s="9" t="s">
        <v>226</v>
      </c>
      <c r="D270" s="13" t="s">
        <v>451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67</v>
      </c>
      <c r="T270" s="12">
        <v>45971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117</v>
      </c>
      <c r="AA270" s="8">
        <v>10756.900000000001</v>
      </c>
      <c r="AB270" s="8">
        <v>10756.900000000001</v>
      </c>
      <c r="AC270" s="8">
        <v>0</v>
      </c>
      <c r="AD270" s="8">
        <v>10756.900000000001</v>
      </c>
      <c r="AE270" s="8">
        <v>0</v>
      </c>
      <c r="AF270" s="8">
        <v>0</v>
      </c>
      <c r="AG270" s="1" t="s">
        <v>113</v>
      </c>
      <c r="AH270" s="1" t="s">
        <v>68</v>
      </c>
      <c r="AI270" s="1">
        <v>4</v>
      </c>
      <c r="AJ270" s="3">
        <v>45971</v>
      </c>
      <c r="AK270" s="3">
        <v>45967</v>
      </c>
      <c r="AL270" s="3">
        <v>45961</v>
      </c>
      <c r="AM270" s="3">
        <v>45968</v>
      </c>
      <c r="AN270" s="3">
        <v>45969</v>
      </c>
      <c r="AO270" s="3">
        <v>45969</v>
      </c>
      <c r="AP270" s="3">
        <v>45966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0</v>
      </c>
    </row>
    <row r="271" spans="1:56" ht="27.75" customHeight="1" x14ac:dyDescent="0.45">
      <c r="A271" s="3">
        <v>45953</v>
      </c>
      <c r="B271" s="14" t="s">
        <v>465</v>
      </c>
      <c r="C271" s="9" t="s">
        <v>226</v>
      </c>
      <c r="D271" s="13" t="s">
        <v>452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45971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117</v>
      </c>
      <c r="AA271" s="8">
        <v>10756.900000000001</v>
      </c>
      <c r="AB271" s="8">
        <v>10756.900000000001</v>
      </c>
      <c r="AC271" s="8">
        <v>0</v>
      </c>
      <c r="AD271" s="8">
        <v>10756.900000000001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45971</v>
      </c>
      <c r="AK271" s="3">
        <v>45967</v>
      </c>
      <c r="AL271" s="3">
        <v>45961</v>
      </c>
      <c r="AM271" s="3">
        <v>45968</v>
      </c>
      <c r="AN271" s="3">
        <v>45969</v>
      </c>
      <c r="AO271" s="3">
        <v>45969</v>
      </c>
      <c r="AP271" s="3">
        <v>45966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45">
      <c r="A272" s="3" t="s">
        <v>131</v>
      </c>
      <c r="B272" s="14" t="s">
        <v>131</v>
      </c>
      <c r="C272" s="9" t="s">
        <v>108</v>
      </c>
      <c r="D272" s="13" t="s">
        <v>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 t="s">
        <v>63</v>
      </c>
      <c r="U272" s="11">
        <v>115000</v>
      </c>
      <c r="V272" s="10">
        <v>0</v>
      </c>
      <c r="W272" s="10">
        <v>115000</v>
      </c>
      <c r="X272" s="10">
        <v>0</v>
      </c>
      <c r="Y272" s="10">
        <v>120750</v>
      </c>
      <c r="Z272" s="9" t="s">
        <v>117</v>
      </c>
      <c r="AA272" s="8">
        <v>123704.35</v>
      </c>
      <c r="AB272" s="8">
        <v>78331</v>
      </c>
      <c r="AC272" s="8">
        <v>45373.350000000006</v>
      </c>
      <c r="AD272" s="8">
        <v>78331</v>
      </c>
      <c r="AE272" s="8">
        <v>45373.350000000006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3262.9488429999997</v>
      </c>
    </row>
    <row r="273" spans="1:56" ht="27.75" customHeight="1" x14ac:dyDescent="0.45">
      <c r="A273" s="3">
        <v>45631</v>
      </c>
      <c r="B273" s="14" t="s">
        <v>190</v>
      </c>
      <c r="C273" s="9" t="s">
        <v>106</v>
      </c>
      <c r="D273" s="13" t="s">
        <v>140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16000</v>
      </c>
      <c r="V273" s="10">
        <v>0</v>
      </c>
      <c r="W273" s="10">
        <v>16000</v>
      </c>
      <c r="X273" s="10">
        <v>0</v>
      </c>
      <c r="Y273" s="10">
        <v>16800</v>
      </c>
      <c r="Z273" s="9" t="s">
        <v>117</v>
      </c>
      <c r="AA273" s="8">
        <v>17211.04</v>
      </c>
      <c r="AB273" s="8">
        <v>0</v>
      </c>
      <c r="AC273" s="8">
        <v>17211.04</v>
      </c>
      <c r="AD273" s="8">
        <v>0</v>
      </c>
      <c r="AE273" s="8">
        <v>17211.04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 t="s">
        <v>200</v>
      </c>
      <c r="AZ273" s="2">
        <v>0</v>
      </c>
      <c r="BA273" s="2">
        <v>0</v>
      </c>
      <c r="BB273" s="2">
        <v>0</v>
      </c>
      <c r="BC273" s="1" t="s">
        <v>118</v>
      </c>
      <c r="BD273" s="56">
        <v>1237.7032565333332</v>
      </c>
    </row>
    <row r="274" spans="1:56" ht="27.75" customHeight="1" x14ac:dyDescent="0.45">
      <c r="A274" s="3">
        <v>45631</v>
      </c>
      <c r="B274" s="14" t="s">
        <v>189</v>
      </c>
      <c r="C274" s="9" t="s">
        <v>106</v>
      </c>
      <c r="D274" s="13" t="s">
        <v>140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9000</v>
      </c>
      <c r="V274" s="10">
        <v>0</v>
      </c>
      <c r="W274" s="10">
        <v>9000</v>
      </c>
      <c r="X274" s="10">
        <v>0</v>
      </c>
      <c r="Y274" s="10">
        <v>9450</v>
      </c>
      <c r="Z274" s="9" t="s">
        <v>117</v>
      </c>
      <c r="AA274" s="8">
        <v>9681.2100000000009</v>
      </c>
      <c r="AB274" s="8">
        <v>0</v>
      </c>
      <c r="AC274" s="8">
        <v>9681.2100000000009</v>
      </c>
      <c r="AD274" s="8">
        <v>0</v>
      </c>
      <c r="AE274" s="8">
        <v>9681.2100000000009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199</v>
      </c>
      <c r="AZ274" s="2">
        <v>0</v>
      </c>
      <c r="BA274" s="2">
        <v>0</v>
      </c>
      <c r="BB274" s="2">
        <v>0</v>
      </c>
      <c r="BC274" s="1" t="s">
        <v>118</v>
      </c>
      <c r="BD274" s="56">
        <v>696.20808180000006</v>
      </c>
    </row>
    <row r="275" spans="1:56" ht="27.75" customHeight="1" x14ac:dyDescent="0.45">
      <c r="A275" s="3">
        <v>45896</v>
      </c>
      <c r="B275" s="14" t="s">
        <v>257</v>
      </c>
      <c r="C275" s="9" t="s">
        <v>104</v>
      </c>
      <c r="D275" s="13" t="s">
        <v>258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88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>
        <v>45896</v>
      </c>
      <c r="B276" s="14" t="s">
        <v>259</v>
      </c>
      <c r="C276" s="9" t="s">
        <v>104</v>
      </c>
      <c r="D276" s="13" t="s">
        <v>243</v>
      </c>
      <c r="E276" s="9">
        <v>21</v>
      </c>
      <c r="F276" s="9">
        <v>38</v>
      </c>
      <c r="G276" s="9" t="s">
        <v>60</v>
      </c>
      <c r="H276" s="9" t="s">
        <v>66</v>
      </c>
      <c r="I276" s="9">
        <v>102</v>
      </c>
      <c r="J276" s="9" t="s">
        <v>57</v>
      </c>
      <c r="K276" s="9">
        <v>5</v>
      </c>
      <c r="L276" s="9" t="s">
        <v>88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117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396.82856033333326</v>
      </c>
    </row>
    <row r="277" spans="1:56" ht="27.75" customHeight="1" x14ac:dyDescent="0.45">
      <c r="A277" s="3">
        <v>45896</v>
      </c>
      <c r="B277" s="14" t="s">
        <v>260</v>
      </c>
      <c r="C277" s="9" t="s">
        <v>104</v>
      </c>
      <c r="D277" s="13" t="s">
        <v>261</v>
      </c>
      <c r="E277" s="9">
        <v>21</v>
      </c>
      <c r="F277" s="9">
        <v>38</v>
      </c>
      <c r="G277" s="9" t="s">
        <v>60</v>
      </c>
      <c r="H277" s="9" t="s">
        <v>66</v>
      </c>
      <c r="I277" s="9">
        <v>102</v>
      </c>
      <c r="J277" s="9" t="s">
        <v>57</v>
      </c>
      <c r="K277" s="9">
        <v>5</v>
      </c>
      <c r="L277" s="9" t="s">
        <v>88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113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45911</v>
      </c>
      <c r="B278" s="14" t="s">
        <v>278</v>
      </c>
      <c r="C278" s="9" t="s">
        <v>104</v>
      </c>
      <c r="D278" s="13" t="s">
        <v>279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65.13122457599998</v>
      </c>
      <c r="Q278" s="10">
        <v>0</v>
      </c>
      <c r="R278" s="10">
        <v>65.13122457599998</v>
      </c>
      <c r="S278" s="9" t="s">
        <v>67</v>
      </c>
      <c r="T278" s="12" t="s">
        <v>63</v>
      </c>
      <c r="U278" s="11">
        <v>3000</v>
      </c>
      <c r="V278" s="10">
        <v>0</v>
      </c>
      <c r="W278" s="10">
        <v>3000</v>
      </c>
      <c r="X278" s="10">
        <v>0</v>
      </c>
      <c r="Y278" s="10">
        <v>3150</v>
      </c>
      <c r="Z278" s="9" t="s">
        <v>117</v>
      </c>
      <c r="AA278" s="8">
        <v>3310.89</v>
      </c>
      <c r="AB278" s="8">
        <v>0</v>
      </c>
      <c r="AC278" s="8">
        <v>3310.89</v>
      </c>
      <c r="AD278" s="8">
        <v>0</v>
      </c>
      <c r="AE278" s="8">
        <v>3310.89</v>
      </c>
      <c r="AF278" s="8">
        <v>0</v>
      </c>
      <c r="AG278" s="1" t="s">
        <v>113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238.09713619999999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140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117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10756.900000000001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773.56453533333331</v>
      </c>
    </row>
    <row r="280" spans="1:56" ht="27.75" customHeight="1" x14ac:dyDescent="0.45">
      <c r="A280" s="3">
        <v>45854</v>
      </c>
      <c r="B280" s="14" t="s">
        <v>237</v>
      </c>
      <c r="C280" s="9" t="s">
        <v>79</v>
      </c>
      <c r="D280" s="13" t="s">
        <v>238</v>
      </c>
      <c r="E280" s="9">
        <v>21</v>
      </c>
      <c r="F280" s="9">
        <v>38</v>
      </c>
      <c r="G280" s="9" t="s">
        <v>60</v>
      </c>
      <c r="H280" s="9" t="s">
        <v>76</v>
      </c>
      <c r="I280" s="9">
        <v>102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65.13122457599998</v>
      </c>
      <c r="Q280" s="10">
        <v>0</v>
      </c>
      <c r="R280" s="10">
        <v>65.13122457599998</v>
      </c>
      <c r="S280" s="9" t="s">
        <v>67</v>
      </c>
      <c r="T280" s="12" t="s">
        <v>63</v>
      </c>
      <c r="U280" s="11">
        <v>3000</v>
      </c>
      <c r="V280" s="10">
        <v>0</v>
      </c>
      <c r="W280" s="10">
        <v>3000</v>
      </c>
      <c r="X280" s="10">
        <v>0</v>
      </c>
      <c r="Y280" s="10">
        <v>3150</v>
      </c>
      <c r="Z280" s="9" t="s">
        <v>117</v>
      </c>
      <c r="AA280" s="8">
        <v>3310.89</v>
      </c>
      <c r="AB280" s="8">
        <v>0</v>
      </c>
      <c r="AC280" s="8">
        <v>3310.89</v>
      </c>
      <c r="AD280" s="8">
        <v>0</v>
      </c>
      <c r="AE280" s="8">
        <v>3310.89</v>
      </c>
      <c r="AF280" s="8">
        <v>0</v>
      </c>
      <c r="AG280" s="1" t="s">
        <v>112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238.09713619999999</v>
      </c>
    </row>
    <row r="281" spans="1:56" ht="27.75" customHeight="1" x14ac:dyDescent="0.45">
      <c r="A281" s="3">
        <v>45826</v>
      </c>
      <c r="B281" s="14" t="s">
        <v>232</v>
      </c>
      <c r="C281" s="9" t="s">
        <v>104</v>
      </c>
      <c r="D281" s="13" t="s">
        <v>223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163.47937368575995</v>
      </c>
      <c r="Q281" s="10">
        <v>0</v>
      </c>
      <c r="R281" s="10">
        <v>163.47937368575995</v>
      </c>
      <c r="S281" s="9" t="s">
        <v>67</v>
      </c>
      <c r="T281" s="12" t="s">
        <v>63</v>
      </c>
      <c r="U281" s="11">
        <v>8000</v>
      </c>
      <c r="V281" s="10">
        <v>470</v>
      </c>
      <c r="W281" s="10">
        <v>7530</v>
      </c>
      <c r="X281" s="10">
        <v>0</v>
      </c>
      <c r="Y281" s="10">
        <v>7906.5</v>
      </c>
      <c r="Z281" s="9" t="s">
        <v>117</v>
      </c>
      <c r="AA281" s="8">
        <v>8310.3338999999996</v>
      </c>
      <c r="AB281" s="8">
        <v>0</v>
      </c>
      <c r="AC281" s="8">
        <v>8310.3338999999996</v>
      </c>
      <c r="AD281" s="8">
        <v>0</v>
      </c>
      <c r="AE281" s="8">
        <v>8310.3338999999996</v>
      </c>
      <c r="AF281" s="8">
        <v>0</v>
      </c>
      <c r="AG281" s="1" t="s">
        <v>112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597.62381186199991</v>
      </c>
    </row>
    <row r="282" spans="1:56" ht="27.75" customHeight="1" x14ac:dyDescent="0.45">
      <c r="A282" s="3">
        <v>45066</v>
      </c>
      <c r="B282" s="14" t="s">
        <v>123</v>
      </c>
      <c r="C282" s="9" t="s">
        <v>79</v>
      </c>
      <c r="D282" s="13" t="s">
        <v>122</v>
      </c>
      <c r="E282" s="9">
        <v>21</v>
      </c>
      <c r="F282" s="9">
        <v>38</v>
      </c>
      <c r="G282" s="9" t="s">
        <v>60</v>
      </c>
      <c r="H282" s="9" t="s">
        <v>76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5518.15</v>
      </c>
      <c r="AF282" s="8">
        <v>0</v>
      </c>
      <c r="AG282" s="1" t="s">
        <v>113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396.82856033333326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>
        <v>0</v>
      </c>
      <c r="H283" s="9">
        <v>0</v>
      </c>
      <c r="I283" s="9">
        <v>74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 t="s">
        <v>82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117</v>
      </c>
      <c r="AA283" s="8">
        <v>341281.93249700015</v>
      </c>
      <c r="AB283" s="8">
        <v>225669.23859700002</v>
      </c>
      <c r="AC283" s="8">
        <v>115612.6939</v>
      </c>
      <c r="AD283" s="8">
        <v>225669.23859700002</v>
      </c>
      <c r="AE283" s="8">
        <v>115612.6939</v>
      </c>
      <c r="AF283" s="8" t="s">
        <v>58</v>
      </c>
      <c r="AG283" s="1" t="s">
        <v>61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 t="s">
        <v>131</v>
      </c>
      <c r="B284" s="14" t="s">
        <v>131</v>
      </c>
      <c r="C284" s="9" t="s">
        <v>198</v>
      </c>
      <c r="D284" s="13" t="s">
        <v>198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30000</v>
      </c>
      <c r="V284" s="10">
        <v>0</v>
      </c>
      <c r="W284" s="10">
        <v>30000</v>
      </c>
      <c r="X284" s="10">
        <v>0</v>
      </c>
      <c r="Y284" s="10">
        <v>31500</v>
      </c>
      <c r="Z284" s="9" t="s">
        <v>83</v>
      </c>
      <c r="AA284" s="8">
        <v>29756.100000000002</v>
      </c>
      <c r="AB284" s="8">
        <v>29756.100000000002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45">
      <c r="A285" s="3" t="s">
        <v>131</v>
      </c>
      <c r="B285" s="14" t="s">
        <v>131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90</v>
      </c>
      <c r="M285" s="10">
        <v>24</v>
      </c>
      <c r="N285" s="9">
        <v>37</v>
      </c>
      <c r="O285" s="9">
        <v>50</v>
      </c>
      <c r="P285" s="10">
        <v>821.54158271999995</v>
      </c>
      <c r="Q285" s="10">
        <v>0</v>
      </c>
      <c r="R285" s="10">
        <v>821.54158271999995</v>
      </c>
      <c r="S285" s="9" t="s">
        <v>120</v>
      </c>
      <c r="T285" s="12">
        <v>45991</v>
      </c>
      <c r="U285" s="11">
        <v>30000</v>
      </c>
      <c r="V285" s="10">
        <v>0</v>
      </c>
      <c r="W285" s="10">
        <v>30000</v>
      </c>
      <c r="X285" s="10">
        <v>0</v>
      </c>
      <c r="Y285" s="10">
        <v>31500</v>
      </c>
      <c r="Z285" s="9" t="s">
        <v>83</v>
      </c>
      <c r="AA285" s="8">
        <v>29756.100000000002</v>
      </c>
      <c r="AB285" s="8">
        <v>4911</v>
      </c>
      <c r="AC285" s="8">
        <v>24845.100000000002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72</v>
      </c>
      <c r="AI285" s="1">
        <v>3</v>
      </c>
      <c r="AJ285" s="3">
        <v>45991</v>
      </c>
      <c r="AK285" s="3">
        <v>0</v>
      </c>
      <c r="AL285" s="3">
        <v>45981</v>
      </c>
      <c r="AM285" s="3">
        <v>45988</v>
      </c>
      <c r="AN285" s="3">
        <v>45989</v>
      </c>
      <c r="AO285" s="3">
        <v>45989</v>
      </c>
      <c r="AP285" s="3">
        <v>45986</v>
      </c>
      <c r="AQ285" s="3">
        <v>45990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1857.1712249999998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60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83</v>
      </c>
      <c r="AA286" s="8">
        <v>59512.200000000004</v>
      </c>
      <c r="AB286" s="8">
        <v>34667.100000000006</v>
      </c>
      <c r="AC286" s="8">
        <v>24845.100000000002</v>
      </c>
      <c r="AD286" s="8">
        <v>0</v>
      </c>
      <c r="AE286" s="8">
        <v>0</v>
      </c>
      <c r="AF286" s="8" t="s">
        <v>58</v>
      </c>
      <c r="AG286" s="1" t="s">
        <v>114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45">
      <c r="A287" s="3">
        <v>45944</v>
      </c>
      <c r="B287" s="14" t="s">
        <v>370</v>
      </c>
      <c r="C287" s="9" t="s">
        <v>361</v>
      </c>
      <c r="D287" s="13" t="s">
        <v>362</v>
      </c>
      <c r="E287" s="9">
        <v>23</v>
      </c>
      <c r="F287" s="9">
        <v>34</v>
      </c>
      <c r="G287" s="9" t="s">
        <v>359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363</v>
      </c>
      <c r="AA287" s="8">
        <v>4959.3500000000004</v>
      </c>
      <c r="AB287" s="8">
        <v>4959.3500000000004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360</v>
      </c>
      <c r="BD287" s="56">
        <v>0</v>
      </c>
    </row>
    <row r="288" spans="1:56" ht="27.7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34</v>
      </c>
      <c r="G288" s="9" t="s">
        <v>359</v>
      </c>
      <c r="H288" s="9">
        <v>0</v>
      </c>
      <c r="I288" s="9">
        <v>68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363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360</v>
      </c>
      <c r="BD288" s="56">
        <v>0</v>
      </c>
    </row>
    <row r="289" spans="1:56" ht="27.75" customHeight="1" x14ac:dyDescent="0.45">
      <c r="A289" s="3">
        <v>45944</v>
      </c>
      <c r="B289" s="14" t="s">
        <v>371</v>
      </c>
      <c r="C289" s="9" t="s">
        <v>361</v>
      </c>
      <c r="D289" s="13" t="s">
        <v>364</v>
      </c>
      <c r="E289" s="9">
        <v>23</v>
      </c>
      <c r="F289" s="9">
        <v>34</v>
      </c>
      <c r="G289" s="9" t="s">
        <v>365</v>
      </c>
      <c r="H289" s="9">
        <v>0</v>
      </c>
      <c r="I289" s="9">
        <v>68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45975</v>
      </c>
      <c r="U289" s="11">
        <v>5000</v>
      </c>
      <c r="V289" s="10">
        <v>0</v>
      </c>
      <c r="W289" s="10">
        <v>5000</v>
      </c>
      <c r="X289" s="10">
        <v>5350</v>
      </c>
      <c r="Y289" s="10">
        <v>0</v>
      </c>
      <c r="Z289" s="9" t="s">
        <v>366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45975</v>
      </c>
      <c r="AK289" s="3">
        <v>0</v>
      </c>
      <c r="AL289" s="3">
        <v>45966</v>
      </c>
      <c r="AM289" s="3">
        <v>45973</v>
      </c>
      <c r="AN289" s="3">
        <v>45974</v>
      </c>
      <c r="AO289" s="3">
        <v>45974</v>
      </c>
      <c r="AP289" s="3">
        <v>45970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360</v>
      </c>
      <c r="BD289" s="56">
        <v>0</v>
      </c>
    </row>
    <row r="290" spans="1:56" ht="27.75" customHeight="1" x14ac:dyDescent="0.45">
      <c r="A290" s="3">
        <v>45944</v>
      </c>
      <c r="B290" s="14" t="s">
        <v>371</v>
      </c>
      <c r="C290" s="9" t="s">
        <v>361</v>
      </c>
      <c r="D290" s="13" t="s">
        <v>367</v>
      </c>
      <c r="E290" s="9">
        <v>23</v>
      </c>
      <c r="F290" s="9">
        <v>34</v>
      </c>
      <c r="G290" s="9" t="s">
        <v>365</v>
      </c>
      <c r="H290" s="9">
        <v>0</v>
      </c>
      <c r="I290" s="9">
        <v>68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45975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366</v>
      </c>
      <c r="AA290" s="8">
        <v>2975.61</v>
      </c>
      <c r="AB290" s="8">
        <v>2975.61</v>
      </c>
      <c r="AC290" s="8">
        <v>0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45975</v>
      </c>
      <c r="AK290" s="3">
        <v>0</v>
      </c>
      <c r="AL290" s="3">
        <v>45966</v>
      </c>
      <c r="AM290" s="3">
        <v>45973</v>
      </c>
      <c r="AN290" s="3">
        <v>45974</v>
      </c>
      <c r="AO290" s="3">
        <v>45974</v>
      </c>
      <c r="AP290" s="3">
        <v>45970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360</v>
      </c>
      <c r="BD290" s="56">
        <v>0</v>
      </c>
    </row>
    <row r="291" spans="1:56" ht="27.75" customHeight="1" x14ac:dyDescent="0.45">
      <c r="A291" s="3">
        <v>45944</v>
      </c>
      <c r="B291" s="14" t="s">
        <v>371</v>
      </c>
      <c r="C291" s="9" t="s">
        <v>361</v>
      </c>
      <c r="D291" s="13" t="s">
        <v>368</v>
      </c>
      <c r="E291" s="9">
        <v>23</v>
      </c>
      <c r="F291" s="9">
        <v>34</v>
      </c>
      <c r="G291" s="9" t="s">
        <v>365</v>
      </c>
      <c r="H291" s="9">
        <v>0</v>
      </c>
      <c r="I291" s="9">
        <v>68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45975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366</v>
      </c>
      <c r="AA291" s="8">
        <v>4959.3500000000004</v>
      </c>
      <c r="AB291" s="8">
        <v>4959.3500000000004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74</v>
      </c>
      <c r="AI291" s="1">
        <v>2</v>
      </c>
      <c r="AJ291" s="3">
        <v>45975</v>
      </c>
      <c r="AK291" s="3">
        <v>0</v>
      </c>
      <c r="AL291" s="3">
        <v>45966</v>
      </c>
      <c r="AM291" s="3">
        <v>45973</v>
      </c>
      <c r="AN291" s="3">
        <v>45974</v>
      </c>
      <c r="AO291" s="3">
        <v>45974</v>
      </c>
      <c r="AP291" s="3">
        <v>45970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360</v>
      </c>
      <c r="BD291" s="56">
        <v>0</v>
      </c>
    </row>
    <row r="292" spans="1:56" ht="27.7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34</v>
      </c>
      <c r="G292" s="9" t="s">
        <v>365</v>
      </c>
      <c r="H292" s="9">
        <v>0</v>
      </c>
      <c r="I292" s="9">
        <v>68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366</v>
      </c>
      <c r="AA292" s="8">
        <v>7934.9600000000009</v>
      </c>
      <c r="AB292" s="8">
        <v>7934.9600000000009</v>
      </c>
      <c r="AC292" s="8">
        <v>0</v>
      </c>
      <c r="AD292" s="8">
        <v>0</v>
      </c>
      <c r="AE292" s="8">
        <v>0</v>
      </c>
      <c r="AF292" s="8" t="s">
        <v>58</v>
      </c>
      <c r="AG292" s="1" t="s">
        <v>112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360</v>
      </c>
      <c r="BD292" s="56">
        <v>0</v>
      </c>
    </row>
    <row r="293" spans="1:56" ht="27.75" customHeight="1" x14ac:dyDescent="0.45">
      <c r="A293" s="3">
        <v>45951</v>
      </c>
      <c r="B293" s="14" t="s">
        <v>407</v>
      </c>
      <c r="C293" s="9" t="s">
        <v>408</v>
      </c>
      <c r="D293" s="13" t="s">
        <v>409</v>
      </c>
      <c r="E293" s="9">
        <v>23</v>
      </c>
      <c r="F293" s="9">
        <v>37</v>
      </c>
      <c r="G293" s="9" t="s">
        <v>60</v>
      </c>
      <c r="H293" s="9">
        <v>0</v>
      </c>
      <c r="I293" s="9">
        <v>85</v>
      </c>
      <c r="J293" s="9" t="s">
        <v>57</v>
      </c>
      <c r="K293" s="9">
        <v>5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45966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320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45966</v>
      </c>
      <c r="AK293" s="3">
        <v>0</v>
      </c>
      <c r="AL293" s="3">
        <v>45957</v>
      </c>
      <c r="AM293" s="3">
        <v>45964</v>
      </c>
      <c r="AN293" s="3">
        <v>45965</v>
      </c>
      <c r="AO293" s="3">
        <v>45965</v>
      </c>
      <c r="AP293" s="3">
        <v>45961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 t="s">
        <v>406</v>
      </c>
      <c r="AZ293" s="2">
        <v>0</v>
      </c>
      <c r="BA293" s="2">
        <v>0</v>
      </c>
      <c r="BB293" s="2">
        <v>0</v>
      </c>
      <c r="BC293" s="1" t="s">
        <v>321</v>
      </c>
      <c r="BD293" s="56">
        <v>474.2000083333333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320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58</v>
      </c>
      <c r="AG294" s="1" t="s">
        <v>113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322</v>
      </c>
      <c r="BD294" s="56">
        <v>0</v>
      </c>
    </row>
    <row r="295" spans="1:56" ht="27.75" customHeight="1" x14ac:dyDescent="0.45">
      <c r="A295" s="3">
        <v>45953</v>
      </c>
      <c r="B295" s="14" t="s">
        <v>454</v>
      </c>
      <c r="C295" s="9" t="s">
        <v>438</v>
      </c>
      <c r="D295" s="13" t="s">
        <v>455</v>
      </c>
      <c r="E295" s="9">
        <v>23</v>
      </c>
      <c r="F295" s="9">
        <v>37</v>
      </c>
      <c r="G295" s="9" t="s">
        <v>60</v>
      </c>
      <c r="H295" s="9">
        <v>0</v>
      </c>
      <c r="I295" s="9">
        <v>120</v>
      </c>
      <c r="J295" s="9" t="s">
        <v>78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45966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439</v>
      </c>
      <c r="AA295" s="8">
        <v>10756.900000000001</v>
      </c>
      <c r="AB295" s="8">
        <v>4270</v>
      </c>
      <c r="AC295" s="8">
        <v>6486.9000000000015</v>
      </c>
      <c r="AD295" s="8">
        <v>0</v>
      </c>
      <c r="AE295" s="8">
        <v>0</v>
      </c>
      <c r="AF295" s="8" t="s">
        <v>456</v>
      </c>
      <c r="AG295" s="1" t="s">
        <v>112</v>
      </c>
      <c r="AH295" s="1" t="s">
        <v>74</v>
      </c>
      <c r="AI295" s="1">
        <v>2</v>
      </c>
      <c r="AJ295" s="3">
        <v>45966</v>
      </c>
      <c r="AK295" s="3">
        <v>0</v>
      </c>
      <c r="AL295" s="3">
        <v>45957</v>
      </c>
      <c r="AM295" s="3">
        <v>45964</v>
      </c>
      <c r="AN295" s="3">
        <v>45965</v>
      </c>
      <c r="AO295" s="3">
        <v>45965</v>
      </c>
      <c r="AP295" s="3">
        <v>45961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440</v>
      </c>
      <c r="BD295" s="56">
        <v>796.67961391666688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120</v>
      </c>
      <c r="J296" s="9" t="s">
        <v>78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439</v>
      </c>
      <c r="AA296" s="8">
        <v>10756.900000000001</v>
      </c>
      <c r="AB296" s="8">
        <v>4270</v>
      </c>
      <c r="AC296" s="8">
        <v>6486.9000000000015</v>
      </c>
      <c r="AD296" s="8">
        <v>0</v>
      </c>
      <c r="AE296" s="8">
        <v>0</v>
      </c>
      <c r="AF296" s="8" t="s">
        <v>58</v>
      </c>
      <c r="AG296" s="1" t="s">
        <v>113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441</v>
      </c>
      <c r="BD296" s="56">
        <v>0</v>
      </c>
    </row>
    <row r="297" spans="1:56" ht="27.75" customHeight="1" x14ac:dyDescent="0.45">
      <c r="A297" s="3">
        <v>45601</v>
      </c>
      <c r="B297" s="14" t="s">
        <v>180</v>
      </c>
      <c r="C297" s="9" t="s">
        <v>91</v>
      </c>
      <c r="D297" s="13" t="s">
        <v>138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89</v>
      </c>
      <c r="M297" s="10">
        <v>24</v>
      </c>
      <c r="N297" s="9">
        <v>40</v>
      </c>
      <c r="O297" s="9">
        <v>55</v>
      </c>
      <c r="P297" s="10">
        <v>3207.7128103679997</v>
      </c>
      <c r="Q297" s="10">
        <v>0</v>
      </c>
      <c r="R297" s="10">
        <v>3207.7128103679997</v>
      </c>
      <c r="S297" s="9" t="s">
        <v>239</v>
      </c>
      <c r="T297" s="12" t="s">
        <v>63</v>
      </c>
      <c r="U297" s="11">
        <v>100000</v>
      </c>
      <c r="V297" s="10">
        <v>1500</v>
      </c>
      <c r="W297" s="10">
        <v>98500</v>
      </c>
      <c r="X297" s="10">
        <v>0</v>
      </c>
      <c r="Y297" s="10">
        <v>103425</v>
      </c>
      <c r="Z297" s="9" t="s">
        <v>97</v>
      </c>
      <c r="AA297" s="8">
        <v>105955.465</v>
      </c>
      <c r="AB297" s="8">
        <v>19362</v>
      </c>
      <c r="AC297" s="8">
        <v>86593.464999999997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110</v>
      </c>
      <c r="BD297" s="56">
        <v>11092.935565123611</v>
      </c>
    </row>
    <row r="298" spans="1:56" ht="27.75" customHeight="1" x14ac:dyDescent="0.45">
      <c r="A298" s="3">
        <v>45601</v>
      </c>
      <c r="B298" s="14" t="s">
        <v>180</v>
      </c>
      <c r="C298" s="9" t="s">
        <v>91</v>
      </c>
      <c r="D298" s="13" t="s">
        <v>138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24</v>
      </c>
      <c r="N298" s="9">
        <v>40</v>
      </c>
      <c r="O298" s="9">
        <v>55</v>
      </c>
      <c r="P298" s="10">
        <v>11003.203948644863</v>
      </c>
      <c r="Q298" s="10">
        <v>0</v>
      </c>
      <c r="R298" s="10">
        <v>11003.203948644863</v>
      </c>
      <c r="S298" s="9" t="s">
        <v>239</v>
      </c>
      <c r="T298" s="12" t="s">
        <v>63</v>
      </c>
      <c r="U298" s="11">
        <v>337878</v>
      </c>
      <c r="V298" s="10">
        <v>0</v>
      </c>
      <c r="W298" s="10">
        <v>337878</v>
      </c>
      <c r="X298" s="10">
        <v>0</v>
      </c>
      <c r="Y298" s="10">
        <v>354771.9</v>
      </c>
      <c r="Z298" s="9" t="s">
        <v>97</v>
      </c>
      <c r="AA298" s="8">
        <v>363451.98582000006</v>
      </c>
      <c r="AB298" s="8">
        <v>0</v>
      </c>
      <c r="AC298" s="8">
        <v>363451.98582000006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110</v>
      </c>
      <c r="BD298" s="56">
        <v>46559.511849046357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97</v>
      </c>
      <c r="AA299" s="8">
        <v>469407.45082000003</v>
      </c>
      <c r="AB299" s="8">
        <v>19362</v>
      </c>
      <c r="AC299" s="8">
        <v>450045.45082000003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111</v>
      </c>
      <c r="BD299" s="56">
        <v>0</v>
      </c>
    </row>
    <row r="300" spans="1:56" ht="27.75" customHeight="1" x14ac:dyDescent="0.45">
      <c r="A300" s="3">
        <v>45958</v>
      </c>
      <c r="B300" s="14" t="s">
        <v>125</v>
      </c>
      <c r="C300" s="9" t="s">
        <v>479</v>
      </c>
      <c r="D300" s="13" t="s">
        <v>59</v>
      </c>
      <c r="E300" s="9">
        <v>26</v>
      </c>
      <c r="F300" s="9">
        <v>40</v>
      </c>
      <c r="G300" s="9" t="s">
        <v>60</v>
      </c>
      <c r="H300" s="9">
        <v>0</v>
      </c>
      <c r="I300" s="9">
        <v>95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120</v>
      </c>
      <c r="T300" s="12">
        <v>45961</v>
      </c>
      <c r="U300" s="11">
        <v>5000</v>
      </c>
      <c r="V300" s="10">
        <v>0</v>
      </c>
      <c r="W300" s="10">
        <v>5000</v>
      </c>
      <c r="X300" s="10">
        <v>0</v>
      </c>
      <c r="Y300" s="10">
        <v>0</v>
      </c>
      <c r="Z300" s="9" t="s">
        <v>330</v>
      </c>
      <c r="AA300" s="8">
        <v>5797.55</v>
      </c>
      <c r="AB300" s="8">
        <v>5797.55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77</v>
      </c>
      <c r="AI300" s="1">
        <v>1</v>
      </c>
      <c r="AJ300" s="3">
        <v>45961</v>
      </c>
      <c r="AK300" s="3">
        <v>0</v>
      </c>
      <c r="AL300" s="3">
        <v>0</v>
      </c>
      <c r="AM300" s="3">
        <v>0</v>
      </c>
      <c r="AN300" s="3">
        <v>0</v>
      </c>
      <c r="AO300" s="3">
        <v>45960</v>
      </c>
      <c r="AP300" s="3">
        <v>45956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265</v>
      </c>
      <c r="BD300" s="56">
        <v>0</v>
      </c>
    </row>
    <row r="301" spans="1:56" ht="27.75" customHeight="1" x14ac:dyDescent="0.45">
      <c r="A301" s="3">
        <v>45958</v>
      </c>
      <c r="B301" s="14" t="s">
        <v>125</v>
      </c>
      <c r="C301" s="9" t="s">
        <v>133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120</v>
      </c>
      <c r="T301" s="12">
        <v>45965</v>
      </c>
      <c r="U301" s="11">
        <v>10000</v>
      </c>
      <c r="V301" s="10">
        <v>0</v>
      </c>
      <c r="W301" s="10">
        <v>10000</v>
      </c>
      <c r="X301" s="10">
        <v>0</v>
      </c>
      <c r="Y301" s="10">
        <v>0</v>
      </c>
      <c r="Z301" s="9" t="s">
        <v>330</v>
      </c>
      <c r="AA301" s="8">
        <v>11315.7</v>
      </c>
      <c r="AB301" s="8">
        <v>0</v>
      </c>
      <c r="AC301" s="8">
        <v>11315.7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77</v>
      </c>
      <c r="AI301" s="1">
        <v>1</v>
      </c>
      <c r="AJ301" s="3">
        <v>45965</v>
      </c>
      <c r="AK301" s="3">
        <v>0</v>
      </c>
      <c r="AL301" s="3">
        <v>0</v>
      </c>
      <c r="AM301" s="3">
        <v>0</v>
      </c>
      <c r="AN301" s="3">
        <v>0</v>
      </c>
      <c r="AO301" s="3">
        <v>45964</v>
      </c>
      <c r="AP301" s="3">
        <v>45960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265</v>
      </c>
      <c r="BD301" s="56">
        <v>1016.6527800000001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100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330</v>
      </c>
      <c r="AA302" s="8">
        <v>17113.25</v>
      </c>
      <c r="AB302" s="8">
        <v>5797.55</v>
      </c>
      <c r="AC302" s="8">
        <v>11315.7</v>
      </c>
      <c r="AD302" s="8">
        <v>0</v>
      </c>
      <c r="AE302" s="8">
        <v>0</v>
      </c>
      <c r="AF302" s="8" t="s">
        <v>58</v>
      </c>
      <c r="AG302" s="1" t="s">
        <v>114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265</v>
      </c>
      <c r="BD302" s="56">
        <v>0</v>
      </c>
    </row>
    <row r="303" spans="1:56" ht="27.75" customHeight="1" x14ac:dyDescent="0.45">
      <c r="A303" s="3">
        <v>45939</v>
      </c>
      <c r="B303" s="14" t="s">
        <v>343</v>
      </c>
      <c r="C303" s="9" t="s">
        <v>341</v>
      </c>
      <c r="D303" s="13" t="s">
        <v>342</v>
      </c>
      <c r="E303" s="9">
        <v>26</v>
      </c>
      <c r="F303" s="9">
        <v>40</v>
      </c>
      <c r="G303" s="9" t="s">
        <v>60</v>
      </c>
      <c r="H303" s="9">
        <v>0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105</v>
      </c>
      <c r="T303" s="12">
        <v>45960</v>
      </c>
      <c r="U303" s="11">
        <v>10000</v>
      </c>
      <c r="V303" s="10">
        <v>0</v>
      </c>
      <c r="W303" s="10">
        <v>10000</v>
      </c>
      <c r="X303" s="10">
        <v>10900</v>
      </c>
      <c r="Y303" s="10">
        <v>0</v>
      </c>
      <c r="Z303" s="9" t="s">
        <v>184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115</v>
      </c>
      <c r="AH303" s="1" t="s">
        <v>72</v>
      </c>
      <c r="AI303" s="1">
        <v>3</v>
      </c>
      <c r="AJ303" s="3">
        <v>45960</v>
      </c>
      <c r="AK303" s="3">
        <v>0</v>
      </c>
      <c r="AL303" s="3">
        <v>45950</v>
      </c>
      <c r="AM303" s="3">
        <v>45957</v>
      </c>
      <c r="AN303" s="3">
        <v>45958</v>
      </c>
      <c r="AO303" s="3">
        <v>45958</v>
      </c>
      <c r="AP303" s="3">
        <v>45955</v>
      </c>
      <c r="AQ303" s="3">
        <v>45959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 t="s">
        <v>388</v>
      </c>
      <c r="AZ303" s="2">
        <v>0</v>
      </c>
      <c r="BA303" s="2">
        <v>0</v>
      </c>
      <c r="BB303" s="2">
        <v>0</v>
      </c>
      <c r="BC303" s="1" t="s">
        <v>100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116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185</v>
      </c>
      <c r="BD304" s="56">
        <v>0</v>
      </c>
    </row>
    <row r="305" spans="1:56" ht="27.75" customHeight="1" x14ac:dyDescent="0.45">
      <c r="A305" s="3">
        <v>45950</v>
      </c>
      <c r="B305" s="14" t="s">
        <v>343</v>
      </c>
      <c r="C305" s="9" t="s">
        <v>106</v>
      </c>
      <c r="D305" s="13" t="s">
        <v>395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107</v>
      </c>
      <c r="T305" s="12">
        <v>45960</v>
      </c>
      <c r="U305" s="11">
        <v>10000</v>
      </c>
      <c r="V305" s="10">
        <v>6820</v>
      </c>
      <c r="W305" s="10">
        <v>3180</v>
      </c>
      <c r="X305" s="10">
        <v>11200</v>
      </c>
      <c r="Y305" s="10">
        <v>0</v>
      </c>
      <c r="Z305" s="9" t="s">
        <v>86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75</v>
      </c>
      <c r="AI305" s="1">
        <v>4</v>
      </c>
      <c r="AJ305" s="3" t="s">
        <v>128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45933</v>
      </c>
      <c r="B306" s="14" t="s">
        <v>331</v>
      </c>
      <c r="C306" s="9" t="s">
        <v>106</v>
      </c>
      <c r="D306" s="13" t="s">
        <v>59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>
        <v>45960</v>
      </c>
      <c r="U306" s="11">
        <v>15000</v>
      </c>
      <c r="V306" s="10">
        <v>17396</v>
      </c>
      <c r="W306" s="10">
        <v>0</v>
      </c>
      <c r="X306" s="10">
        <v>0</v>
      </c>
      <c r="Y306" s="10">
        <v>0</v>
      </c>
      <c r="Z306" s="9" t="s">
        <v>86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142</v>
      </c>
      <c r="AI306" s="1">
        <v>2</v>
      </c>
      <c r="AJ306" s="3">
        <v>45960</v>
      </c>
      <c r="AK306" s="3">
        <v>45958</v>
      </c>
      <c r="AL306" s="3">
        <v>0</v>
      </c>
      <c r="AM306" s="3">
        <v>0</v>
      </c>
      <c r="AN306" s="3">
        <v>0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 t="s">
        <v>58</v>
      </c>
      <c r="AG307" s="1" t="s">
        <v>115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0</v>
      </c>
    </row>
    <row r="308" spans="1:56" ht="27.75" customHeight="1" x14ac:dyDescent="0.45">
      <c r="A308" s="3" t="s">
        <v>131</v>
      </c>
      <c r="B308" s="14" t="s">
        <v>131</v>
      </c>
      <c r="C308" s="9" t="s">
        <v>143</v>
      </c>
      <c r="D308" s="13" t="s">
        <v>144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45981</v>
      </c>
      <c r="U308" s="11">
        <v>50000</v>
      </c>
      <c r="V308" s="10">
        <v>4528</v>
      </c>
      <c r="W308" s="10">
        <v>45472</v>
      </c>
      <c r="X308" s="10">
        <v>0</v>
      </c>
      <c r="Y308" s="10">
        <v>47745.599999999999</v>
      </c>
      <c r="Z308" s="9" t="s">
        <v>124</v>
      </c>
      <c r="AA308" s="8">
        <v>53995.7264</v>
      </c>
      <c r="AB308" s="8">
        <v>6528</v>
      </c>
      <c r="AC308" s="8">
        <v>47467.7264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45981</v>
      </c>
      <c r="AK308" s="3">
        <v>0</v>
      </c>
      <c r="AL308" s="3">
        <v>45972</v>
      </c>
      <c r="AM308" s="3">
        <v>45979</v>
      </c>
      <c r="AN308" s="3">
        <v>45980</v>
      </c>
      <c r="AO308" s="3">
        <v>45980</v>
      </c>
      <c r="AP308" s="3">
        <v>45976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5334.8450281777787</v>
      </c>
    </row>
    <row r="309" spans="1:56" ht="27.75" customHeight="1" x14ac:dyDescent="0.45">
      <c r="A309" s="3" t="s">
        <v>131</v>
      </c>
      <c r="B309" s="14" t="s">
        <v>131</v>
      </c>
      <c r="C309" s="9" t="s">
        <v>106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124</v>
      </c>
      <c r="AA309" s="8">
        <v>6775.4500000000007</v>
      </c>
      <c r="AB309" s="8">
        <v>0</v>
      </c>
      <c r="AC309" s="8">
        <v>6775.4500000000007</v>
      </c>
      <c r="AD309" s="8">
        <v>0</v>
      </c>
      <c r="AE309" s="8">
        <v>6775.4500000000007</v>
      </c>
      <c r="AF309" s="8">
        <v>0</v>
      </c>
      <c r="AG309" s="1">
        <v>0</v>
      </c>
      <c r="AH309" s="1" t="s">
        <v>142</v>
      </c>
      <c r="AI309" s="1">
        <v>2</v>
      </c>
      <c r="AJ309" s="3" t="s">
        <v>63</v>
      </c>
      <c r="AK309" s="3" t="e">
        <v>#VALUE!</v>
      </c>
      <c r="AL309" s="3">
        <v>0</v>
      </c>
      <c r="AM309" s="3">
        <v>0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761.48529722222236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124</v>
      </c>
      <c r="AA310" s="8">
        <v>60771.176399999997</v>
      </c>
      <c r="AB310" s="8">
        <v>6528</v>
      </c>
      <c r="AC310" s="8">
        <v>54243.176399999997</v>
      </c>
      <c r="AD310" s="8">
        <v>0</v>
      </c>
      <c r="AE310" s="8">
        <v>6775.4500000000007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145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8</vt:i4>
      </vt:variant>
    </vt:vector>
  </HeadingPairs>
  <TitlesOfParts>
    <vt:vector size="28" baseType="lpstr">
      <vt:lpstr>Linkสูตรออร์เดอร์  (2)</vt:lpstr>
      <vt:lpstr>11(Order+FC)</vt:lpstr>
      <vt:lpstr>11(Order)</vt:lpstr>
      <vt:lpstr>11(Order) แยกลูกค้า</vt:lpstr>
      <vt:lpstr>9(Fc) แยกลูกค้า</vt:lpstr>
      <vt:lpstr>12(Order+Fc) แยกลูกค้า</vt:lpstr>
      <vt:lpstr>12(Order)</vt:lpstr>
      <vt:lpstr>10(Order) แยกลูกค้า</vt:lpstr>
      <vt:lpstr>10(Fc) แยกลูกค้</vt:lpstr>
      <vt:lpstr>ค้างตัดเดือน11</vt:lpstr>
      <vt:lpstr>ค้างตัดเดือน11  ถึง17-11</vt:lpstr>
      <vt:lpstr>ค้างทอ6-11-68</vt:lpstr>
      <vt:lpstr>6-11-68</vt:lpstr>
      <vt:lpstr>5-11-68</vt:lpstr>
      <vt:lpstr>4-11-68</vt:lpstr>
      <vt:lpstr>3-11-68</vt:lpstr>
      <vt:lpstr>1-11-68</vt:lpstr>
      <vt:lpstr>31-10-68</vt:lpstr>
      <vt:lpstr>29-10-68</vt:lpstr>
      <vt:lpstr>28-10-68</vt:lpstr>
      <vt:lpstr>'10(Fc) แยกลูกค้'!Print_Area</vt:lpstr>
      <vt:lpstr>'10(Order) แยกลูกค้า'!Print_Area</vt:lpstr>
      <vt:lpstr>'11(Order)'!Print_Area</vt:lpstr>
      <vt:lpstr>'11(Order) แยกลูกค้า'!Print_Area</vt:lpstr>
      <vt:lpstr>'12(Order)'!Print_Area</vt:lpstr>
      <vt:lpstr>'12(Order+Fc) แยกลูกค้า'!Print_Area</vt:lpstr>
      <vt:lpstr>'9(Fc) แยกลูกค้า'!Print_Area</vt:lpstr>
      <vt:lpstr>'ค้างตัดเดือน11  ถึง17-11'!Print_Titles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2025-11-01T03:44:20Z</cp:lastPrinted>
  <dcterms:created xsi:type="dcterms:W3CDTF">2015-02-27T04:16:25Z</dcterms:created>
  <dcterms:modified xsi:type="dcterms:W3CDTF">2025-11-07T06:07:39Z</dcterms:modified>
</cp:coreProperties>
</file>