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FIP-SIG\Documents\Sistema Integado de Gestión\SIG\Sistema Integrado de Gestión\Planeacción estrategica\Matriz de indicadores\FORMATO\"/>
    </mc:Choice>
  </mc:AlternateContent>
  <bookViews>
    <workbookView xWindow="0" yWindow="0" windowWidth="20490" windowHeight="8745"/>
  </bookViews>
  <sheets>
    <sheet name="2020" sheetId="1" r:id="rId1"/>
  </sheets>
  <definedNames>
    <definedName name="_xlnm.Print_Area" localSheetId="0">'2020'!$A$1:$BK$38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26" i="1" l="1"/>
  <c r="BG29" i="1"/>
  <c r="BH29" i="1" s="1"/>
  <c r="BG28" i="1"/>
  <c r="BG27" i="1"/>
  <c r="AK29" i="1"/>
  <c r="AG29" i="1"/>
  <c r="AC29" i="1"/>
  <c r="Y29" i="1"/>
  <c r="Z29" i="1" s="1"/>
  <c r="U29" i="1"/>
  <c r="Q29" i="1"/>
  <c r="M29" i="1"/>
  <c r="N29" i="1" s="1"/>
  <c r="BI26" i="1"/>
  <c r="AC26" i="1"/>
  <c r="Y26" i="1"/>
  <c r="U26" i="1"/>
  <c r="Q26" i="1"/>
  <c r="M26" i="1"/>
  <c r="BG23" i="1"/>
  <c r="BG22" i="1"/>
  <c r="BG21" i="1"/>
  <c r="BG20" i="1"/>
  <c r="BG18" i="1"/>
  <c r="BG17" i="1"/>
  <c r="BG16" i="1"/>
  <c r="BG11" i="1"/>
  <c r="BG10" i="1"/>
  <c r="BG9" i="1"/>
  <c r="BG14" i="1"/>
  <c r="BI12" i="1"/>
  <c r="U12" i="1"/>
  <c r="V12" i="1" s="1"/>
  <c r="AG12" i="1"/>
  <c r="AH12" i="1" s="1"/>
  <c r="BE36" i="1"/>
  <c r="BA36" i="1"/>
  <c r="AW36" i="1"/>
  <c r="AS36" i="1"/>
  <c r="AO36" i="1"/>
  <c r="AK36" i="1"/>
  <c r="AG36" i="1"/>
  <c r="AC36" i="1"/>
  <c r="Y36" i="1"/>
  <c r="U36" i="1"/>
  <c r="Q36" i="1"/>
  <c r="M36" i="1"/>
  <c r="G36" i="1"/>
  <c r="BJ35" i="1"/>
  <c r="BK35" i="1" s="1"/>
  <c r="G35" i="1"/>
  <c r="BJ34" i="1"/>
  <c r="BK33" i="1"/>
  <c r="BJ33" i="1"/>
  <c r="BD33" i="1"/>
  <c r="G33" i="1"/>
  <c r="BJ32" i="1"/>
  <c r="BJ31" i="1"/>
  <c r="BD31" i="1"/>
  <c r="BG30" i="1"/>
  <c r="BH30" i="1" s="1"/>
  <c r="BD30" i="1"/>
  <c r="BF30" i="1" s="1"/>
  <c r="AZ30" i="1"/>
  <c r="BB30" i="1" s="1"/>
  <c r="AV30" i="1"/>
  <c r="AX30" i="1" s="1"/>
  <c r="AR30" i="1"/>
  <c r="AT30" i="1" s="1"/>
  <c r="AN30" i="1"/>
  <c r="AP30" i="1" s="1"/>
  <c r="AJ30" i="1"/>
  <c r="AL30" i="1" s="1"/>
  <c r="AF30" i="1"/>
  <c r="AH30" i="1" s="1"/>
  <c r="AB30" i="1"/>
  <c r="AD30" i="1" s="1"/>
  <c r="X30" i="1"/>
  <c r="Z30" i="1" s="1"/>
  <c r="T30" i="1"/>
  <c r="V30" i="1" s="1"/>
  <c r="P30" i="1"/>
  <c r="R30" i="1" s="1"/>
  <c r="L30" i="1"/>
  <c r="N30" i="1" s="1"/>
  <c r="J30" i="1"/>
  <c r="G30" i="1"/>
  <c r="BD29" i="1"/>
  <c r="AZ29" i="1"/>
  <c r="AV29" i="1"/>
  <c r="AR29" i="1"/>
  <c r="AN29" i="1"/>
  <c r="AJ29" i="1"/>
  <c r="AF29" i="1"/>
  <c r="AB29" i="1"/>
  <c r="X29" i="1"/>
  <c r="V29" i="1"/>
  <c r="T29" i="1"/>
  <c r="R29" i="1"/>
  <c r="P29" i="1"/>
  <c r="L29" i="1"/>
  <c r="J29" i="1"/>
  <c r="BF29" i="1" s="1"/>
  <c r="AS28" i="1"/>
  <c r="AC28" i="1"/>
  <c r="M28" i="1"/>
  <c r="J28" i="1"/>
  <c r="AW28" i="1" s="1"/>
  <c r="U27" i="1"/>
  <c r="J27" i="1"/>
  <c r="AG27" i="1" s="1"/>
  <c r="G27" i="1"/>
  <c r="BH26" i="1"/>
  <c r="BG26" i="1"/>
  <c r="BE26" i="1"/>
  <c r="BF26" i="1" s="1"/>
  <c r="BA26" i="1"/>
  <c r="BB26" i="1" s="1"/>
  <c r="AW26" i="1"/>
  <c r="AX26" i="1" s="1"/>
  <c r="AS26" i="1"/>
  <c r="AT26" i="1" s="1"/>
  <c r="AO26" i="1"/>
  <c r="AP26" i="1" s="1"/>
  <c r="AK26" i="1"/>
  <c r="AL26" i="1" s="1"/>
  <c r="AG26" i="1"/>
  <c r="AD26" i="1"/>
  <c r="Z26" i="1"/>
  <c r="V26" i="1"/>
  <c r="R26" i="1"/>
  <c r="N26" i="1"/>
  <c r="J26" i="1"/>
  <c r="AW25" i="1"/>
  <c r="AG25" i="1"/>
  <c r="Q25" i="1"/>
  <c r="J25" i="1"/>
  <c r="BA25" i="1" s="1"/>
  <c r="BA24" i="1"/>
  <c r="AS24" i="1"/>
  <c r="AK24" i="1"/>
  <c r="AC24" i="1"/>
  <c r="U24" i="1"/>
  <c r="M24" i="1"/>
  <c r="J24" i="1"/>
  <c r="AW24" i="1" s="1"/>
  <c r="BA23" i="1"/>
  <c r="AW23" i="1"/>
  <c r="AS23" i="1"/>
  <c r="AK23" i="1"/>
  <c r="AG23" i="1"/>
  <c r="AC23" i="1"/>
  <c r="U23" i="1"/>
  <c r="Q23" i="1"/>
  <c r="M23" i="1"/>
  <c r="J23" i="1"/>
  <c r="BE23" i="1" s="1"/>
  <c r="G23" i="1"/>
  <c r="BE22" i="1"/>
  <c r="BA22" i="1"/>
  <c r="AW22" i="1"/>
  <c r="AS22" i="1"/>
  <c r="AO22" i="1"/>
  <c r="AK22" i="1"/>
  <c r="AG22" i="1"/>
  <c r="AC22" i="1"/>
  <c r="Y22" i="1"/>
  <c r="U22" i="1"/>
  <c r="Q22" i="1"/>
  <c r="M22" i="1"/>
  <c r="BE21" i="1"/>
  <c r="BA21" i="1"/>
  <c r="AW21" i="1"/>
  <c r="AS21" i="1"/>
  <c r="AO21" i="1"/>
  <c r="AK21" i="1"/>
  <c r="AG21" i="1"/>
  <c r="AC21" i="1"/>
  <c r="Y21" i="1"/>
  <c r="U21" i="1"/>
  <c r="Q21" i="1"/>
  <c r="M21" i="1"/>
  <c r="BE20" i="1"/>
  <c r="BA20" i="1"/>
  <c r="AW20" i="1"/>
  <c r="AS20" i="1"/>
  <c r="AO20" i="1"/>
  <c r="AK20" i="1"/>
  <c r="AG20" i="1"/>
  <c r="AC20" i="1"/>
  <c r="Y20" i="1"/>
  <c r="U20" i="1"/>
  <c r="Q20" i="1"/>
  <c r="M20" i="1"/>
  <c r="G20" i="1"/>
  <c r="J19" i="1"/>
  <c r="BA18" i="1"/>
  <c r="AW18" i="1"/>
  <c r="AS18" i="1"/>
  <c r="AK18" i="1"/>
  <c r="AG18" i="1"/>
  <c r="AC18" i="1"/>
  <c r="U18" i="1"/>
  <c r="Q18" i="1"/>
  <c r="M18" i="1"/>
  <c r="J18" i="1"/>
  <c r="BE18" i="1" s="1"/>
  <c r="G18" i="1"/>
  <c r="BA17" i="1"/>
  <c r="AS17" i="1"/>
  <c r="AK17" i="1"/>
  <c r="AG17" i="1"/>
  <c r="AC17" i="1"/>
  <c r="U17" i="1"/>
  <c r="Q17" i="1"/>
  <c r="M17" i="1"/>
  <c r="J17" i="1"/>
  <c r="BE17" i="1" s="1"/>
  <c r="BA16" i="1"/>
  <c r="AW16" i="1"/>
  <c r="AS16" i="1"/>
  <c r="AK16" i="1"/>
  <c r="AG16" i="1"/>
  <c r="AC16" i="1"/>
  <c r="U16" i="1"/>
  <c r="Q16" i="1"/>
  <c r="M16" i="1"/>
  <c r="J16" i="1"/>
  <c r="BE16" i="1" s="1"/>
  <c r="G16" i="1"/>
  <c r="BJ15" i="1"/>
  <c r="J14" i="1"/>
  <c r="AK14" i="1" s="1"/>
  <c r="BJ13" i="1"/>
  <c r="BH12" i="1"/>
  <c r="BG12" i="1"/>
  <c r="BE12" i="1"/>
  <c r="AS12" i="1"/>
  <c r="J12" i="1"/>
  <c r="G12" i="1"/>
  <c r="AG11" i="1"/>
  <c r="J11" i="1"/>
  <c r="AS11" i="1" s="1"/>
  <c r="AG10" i="1"/>
  <c r="J10" i="1"/>
  <c r="BE10" i="1" s="1"/>
  <c r="BA9" i="1"/>
  <c r="AK9" i="1"/>
  <c r="U9" i="1"/>
  <c r="J9" i="1"/>
  <c r="BE9" i="1" s="1"/>
  <c r="G9" i="1"/>
  <c r="G37" i="1" s="1"/>
  <c r="BG36" i="1" l="1"/>
  <c r="AL29" i="1"/>
  <c r="AD29" i="1"/>
  <c r="BJ20" i="1"/>
  <c r="BK20" i="1" s="1"/>
  <c r="BJ21" i="1"/>
  <c r="BJ22" i="1"/>
  <c r="AT12" i="1"/>
  <c r="BK12" i="1"/>
  <c r="BJ10" i="1"/>
  <c r="BJ26" i="1"/>
  <c r="BJ30" i="1"/>
  <c r="BK30" i="1" s="1"/>
  <c r="BF12" i="1"/>
  <c r="Y25" i="1"/>
  <c r="AO25" i="1"/>
  <c r="BE25" i="1"/>
  <c r="AS27" i="1"/>
  <c r="BJ27" i="1" s="1"/>
  <c r="U28" i="1"/>
  <c r="AK28" i="1"/>
  <c r="BA28" i="1"/>
  <c r="BJ36" i="1"/>
  <c r="BK36" i="1" s="1"/>
  <c r="AC9" i="1"/>
  <c r="AS9" i="1"/>
  <c r="BE11" i="1"/>
  <c r="Q9" i="1"/>
  <c r="AG9" i="1"/>
  <c r="AW9" i="1"/>
  <c r="U11" i="1"/>
  <c r="BJ11" i="1" s="1"/>
  <c r="AG14" i="1"/>
  <c r="BJ14" i="1" s="1"/>
  <c r="AW17" i="1"/>
  <c r="Y23" i="1"/>
  <c r="BJ23" i="1" s="1"/>
  <c r="AO23" i="1"/>
  <c r="Y24" i="1"/>
  <c r="AO24" i="1"/>
  <c r="BE24" i="1"/>
  <c r="M25" i="1"/>
  <c r="AC25" i="1"/>
  <c r="AS25" i="1"/>
  <c r="BE27" i="1"/>
  <c r="Y28" i="1"/>
  <c r="AO28" i="1"/>
  <c r="BE28" i="1"/>
  <c r="AT29" i="1"/>
  <c r="BB29" i="1"/>
  <c r="AH29" i="1"/>
  <c r="BJ12" i="1"/>
  <c r="Y9" i="1"/>
  <c r="AO9" i="1"/>
  <c r="Y16" i="1"/>
  <c r="BJ16" i="1" s="1"/>
  <c r="AO16" i="1"/>
  <c r="Y17" i="1"/>
  <c r="BJ17" i="1" s="1"/>
  <c r="AO17" i="1"/>
  <c r="Y18" i="1"/>
  <c r="AO18" i="1"/>
  <c r="Q24" i="1"/>
  <c r="AG24" i="1"/>
  <c r="U25" i="1"/>
  <c r="AK25" i="1"/>
  <c r="Q28" i="1"/>
  <c r="AG28" i="1"/>
  <c r="AP29" i="1"/>
  <c r="AX29" i="1"/>
  <c r="BJ29" i="1" l="1"/>
  <c r="BK27" i="1" s="1"/>
  <c r="BJ28" i="1"/>
  <c r="BG24" i="1"/>
  <c r="BK16" i="1"/>
  <c r="BJ25" i="1"/>
  <c r="BG25" i="1"/>
  <c r="BJ9" i="1"/>
  <c r="BK9" i="1" s="1"/>
  <c r="BJ24" i="1"/>
  <c r="BK23" i="1" s="1"/>
  <c r="BJ18" i="1"/>
  <c r="BK18" i="1" s="1"/>
  <c r="BK37" i="1" l="1"/>
</calcChain>
</file>

<file path=xl/comments1.xml><?xml version="1.0" encoding="utf-8"?>
<comments xmlns="http://schemas.openxmlformats.org/spreadsheetml/2006/main">
  <authors>
    <author>ZFIP004</author>
    <author>ZFIP-SIG</author>
  </authors>
  <commentList>
    <comment ref="O9" authorId="0" shapeId="0">
      <text>
        <r>
          <rPr>
            <b/>
            <sz val="9"/>
            <color indexed="81"/>
            <rFont val="Tahoma"/>
            <family val="2"/>
          </rPr>
          <t>ZFIP004:</t>
        </r>
        <r>
          <rPr>
            <sz val="9"/>
            <color indexed="81"/>
            <rFont val="Tahoma"/>
            <family val="2"/>
          </rPr>
          <t xml:space="preserve">
se inicia medición en este mes, este indicador fue reestructurado.</t>
        </r>
      </text>
    </comment>
    <comment ref="F12" authorId="1" shapeId="0">
      <text>
        <r>
          <rPr>
            <b/>
            <sz val="9"/>
            <color indexed="81"/>
            <rFont val="Tahoma"/>
            <family val="2"/>
          </rPr>
          <t>ZFIP-SIG:</t>
        </r>
        <r>
          <rPr>
            <sz val="9"/>
            <color indexed="81"/>
            <rFont val="Tahoma"/>
            <family val="2"/>
          </rPr>
          <t xml:space="preserve">
Se hace seguimiento con gerencia de manera trimestal, pero el resultado sera consolidado de manera anual en esta matriz.</t>
        </r>
      </text>
    </comment>
    <comment ref="S12" authorId="1" shapeId="0">
      <text>
        <r>
          <rPr>
            <b/>
            <sz val="9"/>
            <color indexed="81"/>
            <rFont val="Tahoma"/>
            <family val="2"/>
          </rPr>
          <t>ZFIP-SIG:</t>
        </r>
        <r>
          <rPr>
            <sz val="9"/>
            <color indexed="81"/>
            <rFont val="Tahoma"/>
            <family val="2"/>
          </rPr>
          <t xml:space="preserve">
Se presentartó 1 SNC en e primer trimestre del año (Febrero, OP), la cual evidencia una respuesta oportuna del plan de acción</t>
        </r>
      </text>
    </comment>
    <comment ref="AE12" authorId="0" shapeId="0">
      <text>
        <r>
          <rPr>
            <b/>
            <sz val="9"/>
            <color indexed="81"/>
            <rFont val="Tahoma"/>
            <family val="2"/>
          </rPr>
          <t>ZFIP004:</t>
        </r>
        <r>
          <rPr>
            <sz val="9"/>
            <color indexed="81"/>
            <rFont val="Tahoma"/>
            <family val="2"/>
          </rPr>
          <t xml:space="preserve">
1 SNC radicada a OP en el mes de junio, con respuesta oportuna del plan de acción.</t>
        </r>
      </text>
    </comment>
    <comment ref="AE14" authorId="0" shapeId="0">
      <text>
        <r>
          <rPr>
            <b/>
            <sz val="9"/>
            <color indexed="81"/>
            <rFont val="Tahoma"/>
            <family val="2"/>
          </rPr>
          <t>ZFIP004:</t>
        </r>
        <r>
          <rPr>
            <sz val="9"/>
            <color indexed="81"/>
            <rFont val="Tahoma"/>
            <family val="2"/>
          </rPr>
          <t xml:space="preserve">
internas:
BASC - 28000: 86%
9001: </t>
        </r>
      </text>
    </comment>
    <comment ref="AI14" authorId="0" shapeId="0">
      <text>
        <r>
          <rPr>
            <b/>
            <sz val="9"/>
            <color indexed="81"/>
            <rFont val="Tahoma"/>
            <family val="2"/>
          </rPr>
          <t>ZFIP004:</t>
        </r>
        <r>
          <rPr>
            <sz val="9"/>
            <color indexed="81"/>
            <rFont val="Tahoma"/>
            <family val="2"/>
          </rPr>
          <t xml:space="preserve">
EXTERNAS
BASC Y 28000:
9001:</t>
        </r>
      </text>
    </comment>
    <comment ref="H15" authorId="0" shapeId="0">
      <text>
        <r>
          <rPr>
            <b/>
            <sz val="9"/>
            <color indexed="81"/>
            <rFont val="Tahoma"/>
            <family val="2"/>
          </rPr>
          <t>ZFIP004:</t>
        </r>
        <r>
          <rPr>
            <sz val="9"/>
            <color indexed="81"/>
            <rFont val="Tahoma"/>
            <family val="2"/>
          </rPr>
          <t xml:space="preserve">
esta en periodo de prueba, es un indicador nuevo</t>
        </r>
      </text>
    </comment>
    <comment ref="H19" authorId="0" shapeId="0">
      <text>
        <r>
          <rPr>
            <b/>
            <sz val="9"/>
            <color indexed="81"/>
            <rFont val="Tahoma"/>
            <family val="2"/>
          </rPr>
          <t>ZFIP004:</t>
        </r>
        <r>
          <rPr>
            <sz val="9"/>
            <color indexed="81"/>
            <rFont val="Tahoma"/>
            <family val="2"/>
          </rPr>
          <t xml:space="preserve">
estará en un periodo de prueba, es un indicador nuevo para el 2020, se puede replantear la meta de acuerdo a los resultados obtenidos.</t>
        </r>
      </text>
    </comment>
    <comment ref="AG26" authorId="0" shapeId="0">
      <text>
        <r>
          <rPr>
            <b/>
            <sz val="9"/>
            <color indexed="81"/>
            <rFont val="Tahoma"/>
            <family val="2"/>
          </rPr>
          <t>ZFIP004:</t>
        </r>
        <r>
          <rPr>
            <sz val="9"/>
            <color indexed="81"/>
            <rFont val="Tahoma"/>
            <family val="2"/>
          </rPr>
          <t xml:space="preserve">
NO SE PRESENTARON SOLICITUDES
</t>
        </r>
      </text>
    </comment>
    <comment ref="I29" authorId="1" shapeId="0">
      <text>
        <r>
          <rPr>
            <b/>
            <sz val="9"/>
            <color indexed="81"/>
            <rFont val="Tahoma"/>
            <family val="2"/>
          </rPr>
          <t>ZFIP-SIG:</t>
        </r>
        <r>
          <rPr>
            <sz val="9"/>
            <color indexed="81"/>
            <rFont val="Tahoma"/>
            <family val="2"/>
          </rPr>
          <t xml:space="preserve">
indicador nuevo. Se CONTINUA CON LA META QUE SE ESTABLECIÓ EN EL 2019 PARA EL 2020.</t>
        </r>
      </text>
    </comment>
    <comment ref="F37" authorId="1" shapeId="0">
      <text>
        <r>
          <rPr>
            <b/>
            <sz val="9"/>
            <color indexed="81"/>
            <rFont val="Tahoma"/>
            <family val="2"/>
          </rPr>
          <t>ZFIP-SIG:</t>
        </r>
        <r>
          <rPr>
            <sz val="9"/>
            <color indexed="81"/>
            <rFont val="Tahoma"/>
            <family val="2"/>
          </rPr>
          <t xml:space="preserve">
se hace seguimiento en cada comité de Gerencia, pero el cumplimiento de la meta se verifica anual. Esta actividad de consolidar este indicador se inicará desde el mes de septiembre del 2020.</t>
        </r>
      </text>
    </comment>
  </commentList>
</comments>
</file>

<file path=xl/sharedStrings.xml><?xml version="1.0" encoding="utf-8"?>
<sst xmlns="http://schemas.openxmlformats.org/spreadsheetml/2006/main" count="189" uniqueCount="148">
  <si>
    <t xml:space="preserve">MATRIZ DE INDICADORES </t>
  </si>
  <si>
    <t xml:space="preserve">CÓDIGO </t>
  </si>
  <si>
    <t xml:space="preserve">FECHA DE
IMPLEMENTACIÒN </t>
  </si>
  <si>
    <t xml:space="preserve">FECHA DE 
ACTUALIZACIÒN </t>
  </si>
  <si>
    <t xml:space="preserve">VERSIÒN </t>
  </si>
  <si>
    <t xml:space="preserve">PÁGINA </t>
  </si>
  <si>
    <t>FO-GG-01</t>
  </si>
  <si>
    <t>1 de 1</t>
  </si>
  <si>
    <t>PROCESO</t>
  </si>
  <si>
    <t>OBJETIVO</t>
  </si>
  <si>
    <t>INDICADOR</t>
  </si>
  <si>
    <t>RESULTADOS</t>
  </si>
  <si>
    <t>Nombre</t>
  </si>
  <si>
    <t>Fórmula</t>
  </si>
  <si>
    <t>Objetivo</t>
  </si>
  <si>
    <t>Frecuencia de revisión</t>
  </si>
  <si>
    <t>Meta Objetivo</t>
  </si>
  <si>
    <t>Meta anual del indicador</t>
  </si>
  <si>
    <t>logro según frecuencia</t>
  </si>
  <si>
    <t>ene</t>
  </si>
  <si>
    <t>feb</t>
  </si>
  <si>
    <t>mar</t>
  </si>
  <si>
    <t>abr</t>
  </si>
  <si>
    <t>may</t>
  </si>
  <si>
    <t>jun</t>
  </si>
  <si>
    <t>jul</t>
  </si>
  <si>
    <t>ago</t>
  </si>
  <si>
    <t>sep</t>
  </si>
  <si>
    <t>oct</t>
  </si>
  <si>
    <t>nov</t>
  </si>
  <si>
    <t>dic</t>
  </si>
  <si>
    <t>PROM CUMPL</t>
  </si>
  <si>
    <t>Logro de indicador</t>
  </si>
  <si>
    <t>LOGRO DE OBJETIVO</t>
  </si>
  <si>
    <t>GESTIÓN COMERCIAL Y DE SERVICIO AL CLIENTE</t>
  </si>
  <si>
    <t>Desarrollar estrategias con valor agregado que permitan la materialización de nuevos negocios y el reconocimiento a nivel nacional e internacional. Asegurar la calidad del servicio atendiendo adecuadamente peticiones, quejas y reclamos a nuestros grupos de interés.</t>
  </si>
  <si>
    <t>Seguimiento a propuestas comerciales</t>
  </si>
  <si>
    <t>((# de clientes contactados en el mes * # de contactos realizados a esos clientes-) / (# Numero de propuestas en el mes *  # de contactos esperados x cada ciente)) * 100</t>
  </si>
  <si>
    <t>Evidenciar por medio del indicador el correcto seguimiento  que se le da a las propuestas comerciales enviadas a los clientes.</t>
  </si>
  <si>
    <t>Mensual</t>
  </si>
  <si>
    <t>Calificación de PQRS.</t>
  </si>
  <si>
    <t>Promedio de las calificaciones</t>
  </si>
  <si>
    <t>Mostrar la calificación que dan los usuarios a las PQRS atendidas por cada proceso.</t>
  </si>
  <si>
    <t>Semestral</t>
  </si>
  <si>
    <t xml:space="preserve">Oportunidad de respuesta </t>
  </si>
  <si>
    <t>(# PQRS con respuesta oportuna/# total de PQRS)*100</t>
  </si>
  <si>
    <t>Representar de manera grafica las PQRS que han recibido un tratamiento oportuno de acuerdo a los lineamientos del  procedimiento PR-CSC-03, donde se debe notificar y posteriormente dar una respuesta al cliente.</t>
  </si>
  <si>
    <t>Trimestral</t>
  </si>
  <si>
    <t>SISTEMA INTEGRADO DE GESTIÒN</t>
  </si>
  <si>
    <t xml:space="preserve">Promover la mejora continua del sistema de gestión mediante el  desarrollo de actividades que integren los requisitos normativos aplicables, teniendo como pilar la prevención y promoción  de la seguridad y salud, prácticas de seguridad apoyando  de manera integral a la gestión de riesgos y a la eficacia de los diferentes procesos, reflejados en una cultura organizacional.  
</t>
  </si>
  <si>
    <t xml:space="preserve">SNC con respuesta oportuna </t>
  </si>
  <si>
    <t>(Cantidad de SNC cerrdas dentro del tiempo /cantidad total de SNC) *  100</t>
  </si>
  <si>
    <t>Demostrar la efectividad de respuesta que tienen los procesos en atender las SNC, en los tiempos que ellos establecen en en cada plan de acción.</t>
  </si>
  <si>
    <t>Cumplimiento de metas APM</t>
  </si>
  <si>
    <t>(Sumatoria total de APM radicadas /Sumatria total APM proyectadas) * 100</t>
  </si>
  <si>
    <t>Representar de manera gráfica las APM radicadas de todos los procesos, de tal manera que permita realizar un seguimiento al cumplimiento de la meta establecida para el año y el dinamismo en la mejora continua de los sistemas.</t>
  </si>
  <si>
    <t>N/A</t>
  </si>
  <si>
    <t>Cumplimiento de Requisitos normativos</t>
  </si>
  <si>
    <r>
      <rPr>
        <b/>
        <sz val="11"/>
        <color theme="1"/>
        <rFont val="Arial"/>
        <family val="2"/>
      </rPr>
      <t>* Conformidad: 10 PTS. 
* Observación: 5 PTS.
* No Conformidad: 0 PTS.
* BASC+28000:68 ITEMS, 9001:59 ITEMS.
(</t>
    </r>
    <r>
      <rPr>
        <sz val="11"/>
        <color theme="1"/>
        <rFont val="Arial"/>
        <family val="2"/>
      </rPr>
      <t>Total de puntos obtenidos / Total de puntos requeridos</t>
    </r>
    <r>
      <rPr>
        <b/>
        <sz val="11"/>
        <color theme="1"/>
        <rFont val="Arial"/>
        <family val="2"/>
      </rPr>
      <t xml:space="preserve">)* </t>
    </r>
    <r>
      <rPr>
        <sz val="11"/>
        <color theme="1"/>
        <rFont val="Arial"/>
        <family val="2"/>
      </rPr>
      <t>100</t>
    </r>
  </si>
  <si>
    <t xml:space="preserve">Medir la eficacia del sistema de gestión por medio del cumplimiento de los numerales exigidos por las normas, según el resultado de las auditorias internas y externas. </t>
  </si>
  <si>
    <t>Anual</t>
  </si>
  <si>
    <t>Indicador de Gestión del Riesgo</t>
  </si>
  <si>
    <t xml:space="preserve"> ((riesgos bajos + riesgos medios)/total de riesgos)*100</t>
  </si>
  <si>
    <t>Medir la gestión de la empresa en mantener o disminuir el nivel de riesgos, ya que mientras más riesgos bajos se garantizan más controles.</t>
  </si>
  <si>
    <t>GESTIÓN TECNOLOGÍA E INFORMÁTICA</t>
  </si>
  <si>
    <t>Mantener y mejorar la infraestructura tecnológica de manera que garantice la Operación de la Zona Franca Internacional de Pereira y la Seguridad Informática</t>
  </si>
  <si>
    <t>Mantenimiento Preventivo</t>
  </si>
  <si>
    <t>(Mantenimientos realizados / mantenimientos Programados) x 100</t>
  </si>
  <si>
    <t>Controlar los mantenimientos preventivos (evitando de esta manera la materialización de daños) realizados por el proceso de Tecnología e Informática.</t>
  </si>
  <si>
    <t>Soporte Técnico</t>
  </si>
  <si>
    <t>(Cantidad solicitudes ejecutadas  en los tiempos establecidos)/(cantidad de solicitudes de soporte)* 100</t>
  </si>
  <si>
    <t>Medir la acción de respuesta a las solicitudes   o requerimientos solicitados al proceso de Gestión TI presentadas por los colaboradores de la ZFIP- Usuario Operador y Agrupación ZF.</t>
  </si>
  <si>
    <t xml:space="preserve">GESTIÒN JURIDICA Y PH </t>
  </si>
  <si>
    <t>Eficacia en las solicitudes legales</t>
  </si>
  <si>
    <t>(Cantidad de solicitudes solucionadas/cantidad de solicitudes recibidas)*100</t>
  </si>
  <si>
    <t>Medir la acción de respuesta a las solicitudes legales.</t>
  </si>
  <si>
    <t>Cumplimiento de requisitos legales</t>
  </si>
  <si>
    <t>(Cantidad de requisitos legales en cumplimiento/ total de requisitos legales suscritos)*100</t>
  </si>
  <si>
    <t>Demostrar de manera gráfica el cumplimiento de los requisitos legales suscritos por la organización, de tal manera que se garantice el seguimiento  y cumplimiento de los mismos.</t>
  </si>
  <si>
    <t xml:space="preserve">Garantizar el mantenimiento, conservación y seguridad de los bienes comunes de la ZFIP, mediante la prestación de servicios y la correcta administración de los recursos, buscando siempre la satisfacción de las necesidades de las partes interesadas.
</t>
  </si>
  <si>
    <t>Seguridad Interna</t>
  </si>
  <si>
    <t>(# total de items en cumplimiento en el mes/ # total de items evaluados en el mes) * 100</t>
  </si>
  <si>
    <t xml:space="preserve">Evidenciar a través de la medición el estado de la seguridad física interna y externa de la ZFIP. </t>
  </si>
  <si>
    <t>Seguridad Externa Etapa 1.</t>
  </si>
  <si>
    <t>Seguridad Externa Etapa 2.</t>
  </si>
  <si>
    <t>(Nº de items evaluados en cumplimiento en 5 semanas / Nº total de items evaluados 5 Semanas )*100.</t>
  </si>
  <si>
    <t xml:space="preserve">GESTIÒN TECNICA </t>
  </si>
  <si>
    <t xml:space="preserve">Mantener y mejorar de manera eficiente la infraestructura del parque industrial garantizando las condiciones operativas, ambientales y de desarrollo continuo del mismo.
</t>
  </si>
  <si>
    <t>Mantenimiento preventivo de básculas</t>
  </si>
  <si>
    <t># de items en cumplimiento / # total de items evaluados * 100</t>
  </si>
  <si>
    <t>Evaluar el estado de las básculas de vehículos de carga 80460FE D sentido de ingresos e IND560 PDX/VTS200 sentido de salidas, por medio de la evaluación cualitativa contenida en el mantenimiento predictivo como lista de chequeo, el cual define la necesidad de implementar o no acciones de mantenimiento preventivo, correctivo y/o calibración.</t>
  </si>
  <si>
    <t>Programa de mantenimiento general (INFRAESTRUCTURA)</t>
  </si>
  <si>
    <r>
      <t xml:space="preserve">(Actividades ejecutadas </t>
    </r>
    <r>
      <rPr>
        <b/>
        <sz val="11"/>
        <color theme="1"/>
        <rFont val="Arial"/>
        <family val="2"/>
      </rPr>
      <t>(INFRAESTRUCTURA)</t>
    </r>
    <r>
      <rPr>
        <sz val="11"/>
        <color theme="1"/>
        <rFont val="Arial"/>
        <family val="2"/>
      </rPr>
      <t xml:space="preserve"> / actividades programadas) * 100</t>
    </r>
  </si>
  <si>
    <t>Evaluar el cumplimiento de mantenimiento, mejoramiento, monitoreo y supervisión de todas las actividades asociadas a garantizar el funcionamiento y desarrollo del parque Industrial en el cumplimiento de las normas técnicas y ambientales.</t>
  </si>
  <si>
    <t>Programa de mantenimiento general (EQUIPOS Y HERRAMIENTAS)</t>
  </si>
  <si>
    <r>
      <t xml:space="preserve">(Actividades ejecutadas </t>
    </r>
    <r>
      <rPr>
        <b/>
        <sz val="11"/>
        <color theme="1"/>
        <rFont val="Arial"/>
        <family val="2"/>
      </rPr>
      <t>(EQUIPOS Y HERRAMIENTAS</t>
    </r>
    <r>
      <rPr>
        <sz val="11"/>
        <color theme="1"/>
        <rFont val="Arial"/>
        <family val="2"/>
      </rPr>
      <t xml:space="preserve"> / actividades programadas) * 100</t>
    </r>
  </si>
  <si>
    <t>Soporte técnico</t>
  </si>
  <si>
    <t>(Cantidad solicitudes ejecutadas  en los tiempos establecidos / cantidad total de solicitudes de soporte)  * 100</t>
  </si>
  <si>
    <t>Medir la acción de respuesta a las solicitudes   o requerimientos solicitados al proceso de Gestión Técnica presentadas por los colaboradores de la ZFIP- Usuario Operador, Agrupación ZF y demás usuarios o empresas del parque Industrial.</t>
  </si>
  <si>
    <t xml:space="preserve">GESTIÒN DE OPERACIONES </t>
  </si>
  <si>
    <t xml:space="preserve">Dar cumplimiento al régimen franco legal vigente en todas las operaciones realizadas por los usuarios de la Zona Franca Internacional de Pereira, brindándoles asesoría y apoyo permanente para el mejor uso y aprovechamiento del mismo.
</t>
  </si>
  <si>
    <t>Confiabilidad de Inventarios</t>
  </si>
  <si>
    <t>(Cantidad encontrada física de la muestra / Cantidad Muestra Total )*100</t>
  </si>
  <si>
    <t>Verificar un adecuado manejo de los inventarios, controlando que las actividades desarrolladas por los usuarios correspondan a aquellas para las cuales fueron calificadas.</t>
  </si>
  <si>
    <t>Indicador de Oportunidad</t>
  </si>
  <si>
    <t>(operaciones aprobadas que cumplen en oportunidad / total operaciones aprobadas)*100</t>
  </si>
  <si>
    <t>Verificar que la aprobación de FMM se realice en el tiempo previsto</t>
  </si>
  <si>
    <t>Tránsitos</t>
  </si>
  <si>
    <t>Nº de horas desde la inspección hasta el envío de la planilla.</t>
  </si>
  <si>
    <t>Medir la oportunidad de envio de la planilla de recepción al usuario</t>
  </si>
  <si>
    <t>&lt;=3 hrs</t>
  </si>
  <si>
    <t xml:space="preserve">GESTIÒN ADMINISTRATIVA </t>
  </si>
  <si>
    <t>Proveer, desarrollar y mantener el recurso humano de la organización, a través de actividades encaminadas al fortalecimiento de competencias y conocimientos tecnicos requeridos, para así contribuir al cumplimiento de los objetivos de la organización.</t>
  </si>
  <si>
    <t>Ausentismo Laboral por toda causa</t>
  </si>
  <si>
    <t>No. de horas de ausencia por toda causa/No. total horas que deben ser trabajadas*100</t>
  </si>
  <si>
    <t>Medir ausentismo laboral dentro de la organización por toda causa.</t>
  </si>
  <si>
    <t>&lt;=3%</t>
  </si>
  <si>
    <t>Rotación de personal</t>
  </si>
  <si>
    <t>IRP = (personal desvinculado en el periodo/(Personal al incicio del periodo + Personal al final del periodo)/2) * 100</t>
  </si>
  <si>
    <t>Medir el porcentaje de retiro - ingreso  del personal al año.</t>
  </si>
  <si>
    <t>&lt;=38%</t>
  </si>
  <si>
    <t>Programa de Capacitación General</t>
  </si>
  <si>
    <t>(No de capacitaciones realizadas / total capacitaciones programadas) * 100</t>
  </si>
  <si>
    <t>Conocer el cumplimiento a la capacitaciones realizadas en la Zona Franca Internacional de Pereira, establecido en el plan anual de formación.</t>
  </si>
  <si>
    <t>Alcanzar y mantener un ambiente de trabajo sano y seguro, evitando posibles afectaciones en la salud de los colaboradores, a través de la implementación, mantenimiento y mejora continua de un sistema de gestión de seguridad y salud en el trabajo.</t>
  </si>
  <si>
    <t>Ausentismo por Accidente de Trabajo</t>
  </si>
  <si>
    <t>(No de ausencia por AT/ No trabajadores) *100</t>
  </si>
  <si>
    <t xml:space="preserve">Medir el ausentismo presentado dentro de la organización a causa de Accidentes de Trabajo. </t>
  </si>
  <si>
    <t>&lt;=4%</t>
  </si>
  <si>
    <t>Programa de Capacitación SST</t>
  </si>
  <si>
    <t>Conocer el cumplimiento a la capacitaciones realizadas en la Zona Franca Internacional de Pereira, establecido en el plan anual de formación de SST.</t>
  </si>
  <si>
    <t>Aportar al mejoramiento de la calidad de vida de los grupos de interés, mediante la ejecución de actividades sociales que favorezcan el crecimiento económico, el desarrollo social y el equilibrio ambiental de la zona.</t>
  </si>
  <si>
    <t>Actividades RSE.</t>
  </si>
  <si>
    <t>(Actividades ejecutadas RSE / Actividades programadas RSE) * 100</t>
  </si>
  <si>
    <t>Medir el cumplimiento en la ejecución de las actividades programadas para RSE.</t>
  </si>
  <si>
    <t xml:space="preserve">GESTIÒN CONTABLE Y FINANCIERA </t>
  </si>
  <si>
    <t xml:space="preserve">Lograr una óptima gestión contable y financiera que asegure el uso eficiente de los recursos, mediante el desarrollo de capital de trabajo y apoyo en la ejecución presupuestal, generando sostenibilidad en la compañía. </t>
  </si>
  <si>
    <t>Cartera</t>
  </si>
  <si>
    <t>Sumatoria de valores de las categorías de cartera A y B /valor total de cartera mensual*100</t>
  </si>
  <si>
    <t xml:space="preserve">Medir el recaudo oportuno de la cartera generada por la facturación de los servicios prestados. </t>
  </si>
  <si>
    <t>GERENCIA</t>
  </si>
  <si>
    <t>Cumplimiento de todos los objetivos de los sistemas de gestión a cargo de los procesos de la Compañía</t>
  </si>
  <si>
    <t>Eficacia de los sistemas de gestión</t>
  </si>
  <si>
    <t>Sumatoria del los resultados de cumplimiento de objetivos/ Nº total de objetivos*100</t>
  </si>
  <si>
    <t>Medir de acuerdo al cumplimiento de cada objetivo la eficacia de los sistemas de gestión.</t>
  </si>
  <si>
    <t>EFICACIA AÑO 2020</t>
  </si>
  <si>
    <t>EFICACIA AÑO 2019</t>
  </si>
  <si>
    <r>
      <t>Brindar acompañamiento y soporte jurídico a todos los procesos de la ZFIP, con el fin de garantizar el cumplimiento y desarrollo de sus objetivos, previniendo, controlando y minimizando los riesgos que se puedan presentar por actividades ilícitas,</t>
    </r>
    <r>
      <rPr>
        <sz val="11"/>
        <color rgb="FFFF0000"/>
        <rFont val="Arial"/>
        <family val="2"/>
      </rPr>
      <t xml:space="preserve"> </t>
    </r>
    <r>
      <rPr>
        <sz val="11"/>
        <color theme="1"/>
        <rFont val="Arial"/>
        <family val="2"/>
      </rPr>
      <t xml:space="preserve">corrupción y soborno. 
</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</si>
</sst>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1"/>
      <color theme="1"/>
      <name val="Arial"/>
      <family val="2"/>
    </font>
    <font>
      <b/>
      <sz val="14"/>
      <color theme="1"/>
      <name val="Arial"/>
      <family val="2"/>
    </font>
    <font>
      <sz val="14"/>
      <color theme="1"/>
      <name val="Arial"/>
      <family val="2"/>
    </font>
    <font>
      <b/>
      <sz val="11"/>
      <color theme="1"/>
      <name val="Arial"/>
      <family val="2"/>
    </font>
    <font>
      <sz val="11"/>
      <name val="Arial"/>
      <family val="2"/>
    </font>
    <font>
      <b/>
      <sz val="18"/>
      <color theme="1"/>
      <name val="Arial"/>
      <family val="2"/>
    </font>
    <font>
      <b/>
      <sz val="12"/>
      <color theme="1"/>
      <name val="Arial"/>
      <family val="2"/>
    </font>
    <font>
      <sz val="11"/>
      <color theme="0" tint="-0.34998626667073579"/>
      <name val="Arial"/>
      <family val="2"/>
    </font>
    <font>
      <b/>
      <sz val="12"/>
      <color rgb="FF00FF00"/>
      <name val="Arial"/>
      <family val="2"/>
    </font>
    <font>
      <sz val="12"/>
      <color theme="1"/>
      <name val="Arial"/>
      <family val="2"/>
    </font>
    <font>
      <sz val="11"/>
      <color rgb="FFFF0000"/>
      <name val="Arial"/>
      <family val="2"/>
    </font>
    <font>
      <b/>
      <sz val="20"/>
      <color rgb="FF00B050"/>
      <name val="Arial"/>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8585"/>
        <bgColor indexed="64"/>
      </patternFill>
    </fill>
    <fill>
      <patternFill patternType="solid">
        <fgColor rgb="FFFF4343"/>
        <bgColor indexed="64"/>
      </patternFill>
    </fill>
    <fill>
      <patternFill patternType="solid">
        <fgColor theme="0"/>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top/>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80">
    <xf numFmtId="0" fontId="0" fillId="0" borderId="0" xfId="0"/>
    <xf numFmtId="0" fontId="2" fillId="0" borderId="0" xfId="0" applyFont="1" applyAlignment="1">
      <alignment vertical="center"/>
    </xf>
    <xf numFmtId="0" fontId="3"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0" xfId="0" applyFont="1" applyAlignment="1">
      <alignmen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14" fontId="2" fillId="0" borderId="7" xfId="0" applyNumberFormat="1" applyFont="1" applyBorder="1" applyAlignment="1">
      <alignment horizontal="center" vertical="center"/>
    </xf>
    <xf numFmtId="14" fontId="2" fillId="0" borderId="8" xfId="0" applyNumberFormat="1" applyFont="1" applyBorder="1" applyAlignment="1">
      <alignment horizontal="center" vertical="center"/>
    </xf>
    <xf numFmtId="14" fontId="2" fillId="0" borderId="9" xfId="0" applyNumberFormat="1" applyFont="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2" fillId="0" borderId="0" xfId="0" applyFont="1" applyAlignment="1">
      <alignment horizontal="center" vertical="center"/>
    </xf>
    <xf numFmtId="0" fontId="5" fillId="2" borderId="19" xfId="0" applyFont="1" applyFill="1" applyBorder="1" applyAlignment="1">
      <alignment horizontal="center" vertical="center"/>
    </xf>
    <xf numFmtId="0" fontId="5" fillId="2" borderId="20"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4" borderId="26"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5" borderId="2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5" borderId="12" xfId="0" applyFont="1" applyFill="1" applyBorder="1" applyAlignment="1">
      <alignment vertical="center" wrapText="1"/>
    </xf>
    <xf numFmtId="0" fontId="5" fillId="6" borderId="28" xfId="0" applyFont="1" applyFill="1" applyBorder="1" applyAlignment="1">
      <alignment horizontal="center" vertical="center" wrapText="1"/>
    </xf>
    <xf numFmtId="0" fontId="5" fillId="0" borderId="29" xfId="0" applyFont="1" applyBorder="1" applyAlignment="1">
      <alignment horizontal="center" vertical="center" wrapText="1"/>
    </xf>
    <xf numFmtId="0" fontId="2" fillId="0" borderId="29" xfId="0" applyFont="1" applyBorder="1" applyAlignment="1">
      <alignment horizontal="left" vertical="center" wrapText="1"/>
    </xf>
    <xf numFmtId="0" fontId="6" fillId="7" borderId="25" xfId="0" applyFont="1" applyFill="1" applyBorder="1" applyAlignment="1">
      <alignment horizontal="left" vertical="center" wrapText="1"/>
    </xf>
    <xf numFmtId="0" fontId="2" fillId="0" borderId="30" xfId="0" applyFont="1" applyBorder="1" applyAlignment="1">
      <alignment horizontal="left" vertical="center" wrapText="1"/>
    </xf>
    <xf numFmtId="0" fontId="6" fillId="7" borderId="30" xfId="0" applyFont="1" applyFill="1" applyBorder="1" applyAlignment="1">
      <alignment horizontal="left" vertical="center" wrapText="1"/>
    </xf>
    <xf numFmtId="0" fontId="2" fillId="7" borderId="26" xfId="0" applyFont="1" applyFill="1" applyBorder="1" applyAlignment="1">
      <alignment horizontal="center" vertical="center" wrapText="1"/>
    </xf>
    <xf numFmtId="9" fontId="8" fillId="0" borderId="12" xfId="0" applyNumberFormat="1" applyFont="1" applyBorder="1" applyAlignment="1">
      <alignment horizontal="center" vertical="center" wrapText="1"/>
    </xf>
    <xf numFmtId="9" fontId="8" fillId="0" borderId="15" xfId="0" applyNumberFormat="1" applyFont="1" applyBorder="1" applyAlignment="1">
      <alignment horizontal="center" vertical="center" wrapText="1"/>
    </xf>
    <xf numFmtId="9" fontId="8" fillId="0" borderId="31" xfId="0" applyNumberFormat="1" applyFont="1" applyBorder="1" applyAlignment="1">
      <alignment horizontal="center" vertical="center" wrapText="1"/>
    </xf>
    <xf numFmtId="9" fontId="2" fillId="0" borderId="25" xfId="1" applyFont="1" applyBorder="1" applyAlignment="1">
      <alignment horizontal="center" vertical="center" wrapText="1"/>
    </xf>
    <xf numFmtId="9" fontId="2" fillId="0" borderId="30" xfId="1" applyFont="1" applyBorder="1" applyAlignment="1">
      <alignment horizontal="center" vertical="center" wrapText="1"/>
    </xf>
    <xf numFmtId="9" fontId="2" fillId="0" borderId="26" xfId="1" applyFont="1" applyBorder="1" applyAlignment="1">
      <alignment horizontal="center" vertical="center" wrapText="1"/>
    </xf>
    <xf numFmtId="9" fontId="8" fillId="0" borderId="30" xfId="1" applyFont="1" applyBorder="1" applyAlignment="1">
      <alignment horizontal="center" vertical="center"/>
    </xf>
    <xf numFmtId="9" fontId="9" fillId="0" borderId="26" xfId="1" applyFont="1" applyBorder="1" applyAlignment="1">
      <alignment horizontal="center" vertical="center" wrapText="1"/>
    </xf>
    <xf numFmtId="9" fontId="9" fillId="0" borderId="25" xfId="1" applyFont="1" applyBorder="1" applyAlignment="1">
      <alignment horizontal="center" vertical="center" wrapText="1"/>
    </xf>
    <xf numFmtId="9" fontId="8" fillId="0" borderId="30" xfId="1" applyFont="1" applyBorder="1" applyAlignment="1">
      <alignment horizontal="center" vertical="center" wrapText="1"/>
    </xf>
    <xf numFmtId="9" fontId="8" fillId="0" borderId="26" xfId="1" applyFont="1" applyBorder="1" applyAlignment="1">
      <alignment horizontal="center" vertical="center" wrapText="1"/>
    </xf>
    <xf numFmtId="9" fontId="8" fillId="0" borderId="25" xfId="1" applyFont="1" applyBorder="1" applyAlignment="1">
      <alignment horizontal="center" vertical="center" wrapText="1"/>
    </xf>
    <xf numFmtId="9" fontId="9" fillId="0" borderId="26" xfId="1" applyFont="1" applyBorder="1" applyAlignment="1">
      <alignment horizontal="center" vertical="center"/>
    </xf>
    <xf numFmtId="9" fontId="9" fillId="0" borderId="25" xfId="1" applyFont="1" applyBorder="1" applyAlignment="1">
      <alignment horizontal="center" vertical="center"/>
    </xf>
    <xf numFmtId="9" fontId="5" fillId="0" borderId="26" xfId="1" applyFont="1" applyBorder="1" applyAlignment="1">
      <alignment horizontal="center" vertical="center" wrapText="1"/>
    </xf>
    <xf numFmtId="9" fontId="5" fillId="0" borderId="25" xfId="1" applyFont="1" applyBorder="1" applyAlignment="1">
      <alignment horizontal="center" vertical="center" wrapText="1"/>
    </xf>
    <xf numFmtId="9" fontId="9" fillId="0" borderId="24" xfId="1" applyFont="1" applyBorder="1" applyAlignment="1">
      <alignment horizontal="center" vertical="center" wrapText="1"/>
    </xf>
    <xf numFmtId="9" fontId="2" fillId="0" borderId="32" xfId="0" applyNumberFormat="1" applyFont="1" applyBorder="1" applyAlignment="1">
      <alignment horizontal="center" vertical="center" wrapText="1"/>
    </xf>
    <xf numFmtId="9" fontId="2" fillId="0" borderId="33" xfId="0" applyNumberFormat="1" applyFont="1" applyBorder="1" applyAlignment="1">
      <alignment horizontal="center" vertical="center" wrapText="1"/>
    </xf>
    <xf numFmtId="9" fontId="2" fillId="0" borderId="34" xfId="0" applyNumberFormat="1" applyFont="1" applyBorder="1" applyAlignment="1">
      <alignment horizontal="center" vertical="center" wrapText="1"/>
    </xf>
    <xf numFmtId="9" fontId="10" fillId="0" borderId="26" xfId="1" applyFont="1" applyBorder="1" applyAlignment="1">
      <alignment horizontal="center" vertical="center" wrapText="1"/>
    </xf>
    <xf numFmtId="9" fontId="7" fillId="0" borderId="35" xfId="1" applyFont="1" applyBorder="1" applyAlignment="1">
      <alignment horizontal="center" vertical="center" wrapText="1"/>
    </xf>
    <xf numFmtId="9" fontId="8" fillId="0" borderId="26" xfId="0" applyNumberFormat="1" applyFont="1" applyBorder="1" applyAlignment="1">
      <alignment horizontal="center" vertical="center" wrapText="1"/>
    </xf>
    <xf numFmtId="9" fontId="8" fillId="0" borderId="25" xfId="0" applyNumberFormat="1" applyFont="1" applyBorder="1" applyAlignment="1">
      <alignment horizontal="center" vertical="center" wrapText="1"/>
    </xf>
    <xf numFmtId="9" fontId="8" fillId="0" borderId="37"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6"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9" fontId="2" fillId="0" borderId="24" xfId="1" applyFont="1" applyBorder="1" applyAlignment="1">
      <alignment horizontal="center" vertical="center" wrapText="1"/>
    </xf>
    <xf numFmtId="9" fontId="2" fillId="0" borderId="38" xfId="0" applyNumberFormat="1" applyFont="1" applyBorder="1" applyAlignment="1">
      <alignment horizontal="center" vertical="center" wrapText="1"/>
    </xf>
    <xf numFmtId="9" fontId="2" fillId="0" borderId="30" xfId="0" applyNumberFormat="1" applyFont="1" applyBorder="1" applyAlignment="1">
      <alignment horizontal="center" vertical="center" wrapText="1"/>
    </xf>
    <xf numFmtId="0" fontId="2" fillId="0" borderId="29" xfId="0" applyFont="1" applyBorder="1" applyAlignment="1">
      <alignment horizontal="center" vertical="center" wrapText="1"/>
    </xf>
    <xf numFmtId="0" fontId="2" fillId="0" borderId="29" xfId="0" applyFont="1" applyBorder="1" applyAlignment="1">
      <alignment horizontal="left" vertical="center"/>
    </xf>
    <xf numFmtId="0" fontId="6" fillId="7" borderId="34" xfId="0" applyFont="1" applyFill="1" applyBorder="1" applyAlignment="1">
      <alignment horizontal="left" vertical="center" wrapText="1"/>
    </xf>
    <xf numFmtId="0" fontId="2" fillId="0" borderId="20" xfId="0" applyFont="1" applyBorder="1" applyAlignment="1">
      <alignment horizontal="left" vertical="center" wrapText="1"/>
    </xf>
    <xf numFmtId="0" fontId="6" fillId="7" borderId="39" xfId="0" applyFont="1" applyFill="1" applyBorder="1" applyAlignment="1">
      <alignment horizontal="left" vertical="center" wrapText="1"/>
    </xf>
    <xf numFmtId="0" fontId="2" fillId="7" borderId="21" xfId="0" applyFont="1" applyFill="1" applyBorder="1" applyAlignment="1">
      <alignment horizontal="center" vertical="center" wrapText="1"/>
    </xf>
    <xf numFmtId="9" fontId="8" fillId="0" borderId="21" xfId="0" applyNumberFormat="1" applyFont="1" applyBorder="1" applyAlignment="1">
      <alignment horizontal="center" vertical="center" wrapText="1"/>
    </xf>
    <xf numFmtId="9" fontId="8" fillId="0" borderId="22" xfId="0" applyNumberFormat="1" applyFont="1" applyBorder="1" applyAlignment="1">
      <alignment horizontal="center" vertical="center" wrapText="1"/>
    </xf>
    <xf numFmtId="9" fontId="8" fillId="0" borderId="23" xfId="0" applyNumberFormat="1" applyFont="1" applyBorder="1" applyAlignment="1">
      <alignment horizontal="center" vertical="center" wrapText="1"/>
    </xf>
    <xf numFmtId="9" fontId="2" fillId="0" borderId="41" xfId="1" applyFont="1" applyBorder="1" applyAlignment="1">
      <alignment horizontal="center" vertical="center" wrapText="1"/>
    </xf>
    <xf numFmtId="9" fontId="2" fillId="0" borderId="22" xfId="1" applyFont="1" applyBorder="1" applyAlignment="1">
      <alignment horizontal="center" vertical="center" wrapText="1"/>
    </xf>
    <xf numFmtId="9" fontId="2" fillId="0" borderId="21" xfId="1" applyFont="1" applyBorder="1" applyAlignment="1">
      <alignment horizontal="center" vertical="center" wrapText="1"/>
    </xf>
    <xf numFmtId="9" fontId="2" fillId="0" borderId="21" xfId="1" applyFont="1" applyBorder="1" applyAlignment="1">
      <alignment horizontal="center" vertical="center"/>
    </xf>
    <xf numFmtId="9" fontId="2" fillId="0" borderId="41" xfId="1" applyFont="1" applyBorder="1" applyAlignment="1">
      <alignment horizontal="center" vertical="center"/>
    </xf>
    <xf numFmtId="9" fontId="2" fillId="0" borderId="22" xfId="1" applyFont="1" applyBorder="1" applyAlignment="1">
      <alignment horizontal="center" vertical="center"/>
    </xf>
    <xf numFmtId="9" fontId="2" fillId="0" borderId="42" xfId="0" applyNumberFormat="1" applyFont="1" applyBorder="1" applyAlignment="1">
      <alignment horizontal="center" vertical="center"/>
    </xf>
    <xf numFmtId="9" fontId="2" fillId="0" borderId="41" xfId="0" applyNumberFormat="1" applyFont="1" applyBorder="1" applyAlignment="1">
      <alignment horizontal="center" vertical="center"/>
    </xf>
    <xf numFmtId="9" fontId="2" fillId="0" borderId="22" xfId="0" applyNumberFormat="1" applyFont="1" applyBorder="1" applyAlignment="1">
      <alignment horizontal="center" vertical="center"/>
    </xf>
    <xf numFmtId="9" fontId="10" fillId="0" borderId="21" xfId="1" applyFont="1" applyBorder="1" applyAlignment="1">
      <alignment horizontal="center" vertical="center" wrapText="1"/>
    </xf>
    <xf numFmtId="9" fontId="7" fillId="0" borderId="43" xfId="1" applyFont="1" applyBorder="1" applyAlignment="1">
      <alignment horizontal="center" vertical="center" wrapText="1"/>
    </xf>
    <xf numFmtId="0" fontId="5" fillId="0" borderId="44" xfId="0" applyFont="1" applyBorder="1" applyAlignment="1">
      <alignment horizontal="center" vertical="center" wrapText="1"/>
    </xf>
    <xf numFmtId="0" fontId="2" fillId="0" borderId="11" xfId="0" applyFont="1" applyBorder="1" applyAlignment="1">
      <alignment horizontal="left" vertical="center" wrapText="1"/>
    </xf>
    <xf numFmtId="9" fontId="8" fillId="0" borderId="12" xfId="1" applyFont="1" applyBorder="1" applyAlignment="1">
      <alignment horizontal="center" vertical="center"/>
    </xf>
    <xf numFmtId="9" fontId="8" fillId="0" borderId="15" xfId="1" applyFont="1" applyBorder="1" applyAlignment="1">
      <alignment horizontal="center" vertical="center"/>
    </xf>
    <xf numFmtId="9" fontId="8" fillId="0" borderId="31" xfId="1" applyFont="1" applyBorder="1" applyAlignment="1">
      <alignment horizontal="center" vertical="center"/>
    </xf>
    <xf numFmtId="9" fontId="2" fillId="0" borderId="12" xfId="1" applyFont="1" applyBorder="1" applyAlignment="1">
      <alignment horizontal="center" vertical="center" wrapText="1"/>
    </xf>
    <xf numFmtId="9" fontId="2" fillId="0" borderId="13" xfId="1" applyFont="1" applyBorder="1" applyAlignment="1">
      <alignment horizontal="center" vertical="center" wrapText="1"/>
    </xf>
    <xf numFmtId="9" fontId="2" fillId="0" borderId="15" xfId="1" applyFont="1" applyBorder="1" applyAlignment="1">
      <alignment horizontal="center" vertical="center" wrapText="1"/>
    </xf>
    <xf numFmtId="9" fontId="8" fillId="0" borderId="11" xfId="1" applyFont="1" applyBorder="1" applyAlignment="1">
      <alignment horizontal="center" vertical="center"/>
    </xf>
    <xf numFmtId="9" fontId="2" fillId="0" borderId="12" xfId="1" applyFont="1" applyBorder="1" applyAlignment="1">
      <alignment horizontal="center" vertical="center"/>
    </xf>
    <xf numFmtId="9" fontId="2" fillId="0" borderId="13" xfId="1" applyFont="1" applyBorder="1" applyAlignment="1">
      <alignment horizontal="center" vertical="center"/>
    </xf>
    <xf numFmtId="9" fontId="2" fillId="0" borderId="15" xfId="1" applyFont="1" applyBorder="1" applyAlignment="1">
      <alignment horizontal="center" vertical="center"/>
    </xf>
    <xf numFmtId="9" fontId="7" fillId="0" borderId="18" xfId="1" applyFont="1" applyBorder="1" applyAlignment="1">
      <alignment horizontal="center" vertical="center"/>
    </xf>
    <xf numFmtId="0" fontId="2" fillId="0" borderId="0" xfId="0" applyFont="1" applyAlignment="1">
      <alignment horizontal="center" vertical="top"/>
    </xf>
    <xf numFmtId="0" fontId="6" fillId="0" borderId="46"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2" fillId="0" borderId="48" xfId="0" applyFont="1" applyFill="1" applyBorder="1" applyAlignment="1">
      <alignment horizontal="center" vertical="center" wrapText="1"/>
    </xf>
    <xf numFmtId="9" fontId="8" fillId="0" borderId="26" xfId="1" applyFont="1" applyFill="1" applyBorder="1" applyAlignment="1">
      <alignment horizontal="center" vertical="center"/>
    </xf>
    <xf numFmtId="9" fontId="8" fillId="0" borderId="25" xfId="1" applyFont="1" applyFill="1" applyBorder="1" applyAlignment="1">
      <alignment horizontal="center" vertical="center"/>
    </xf>
    <xf numFmtId="9" fontId="8" fillId="0" borderId="37" xfId="1" applyFont="1" applyFill="1" applyBorder="1" applyAlignment="1">
      <alignment horizontal="center" vertical="center"/>
    </xf>
    <xf numFmtId="9" fontId="2" fillId="0" borderId="25" xfId="1" applyFont="1" applyFill="1" applyBorder="1" applyAlignment="1">
      <alignment horizontal="center" vertical="center" wrapText="1"/>
    </xf>
    <xf numFmtId="9" fontId="2" fillId="0" borderId="30" xfId="1" applyFont="1" applyFill="1" applyBorder="1" applyAlignment="1">
      <alignment horizontal="center" vertical="center" wrapText="1"/>
    </xf>
    <xf numFmtId="9" fontId="2" fillId="0" borderId="26" xfId="1" applyFont="1" applyFill="1" applyBorder="1" applyAlignment="1">
      <alignment horizontal="center" vertical="center"/>
    </xf>
    <xf numFmtId="9" fontId="2" fillId="0" borderId="24" xfId="1" applyFont="1" applyFill="1" applyBorder="1" applyAlignment="1">
      <alignment horizontal="center" vertical="center"/>
    </xf>
    <xf numFmtId="9" fontId="2" fillId="0" borderId="25" xfId="1" applyFont="1" applyFill="1" applyBorder="1" applyAlignment="1">
      <alignment horizontal="center" vertical="center"/>
    </xf>
    <xf numFmtId="9" fontId="8" fillId="0" borderId="24" xfId="1" applyFont="1" applyFill="1" applyBorder="1" applyAlignment="1">
      <alignment horizontal="center" vertical="center"/>
    </xf>
    <xf numFmtId="9" fontId="2" fillId="0" borderId="26" xfId="1" applyFont="1" applyFill="1" applyBorder="1" applyAlignment="1">
      <alignment horizontal="center" vertical="center" wrapText="1"/>
    </xf>
    <xf numFmtId="9" fontId="2" fillId="0" borderId="24" xfId="1" applyFont="1" applyFill="1" applyBorder="1" applyAlignment="1">
      <alignment horizontal="center" vertical="center" wrapText="1"/>
    </xf>
    <xf numFmtId="9" fontId="8" fillId="0" borderId="26" xfId="1" applyFont="1" applyFill="1" applyBorder="1" applyAlignment="1">
      <alignment horizontal="center" vertical="center" wrapText="1"/>
    </xf>
    <xf numFmtId="9" fontId="8" fillId="0" borderId="24" xfId="1" applyFont="1" applyFill="1" applyBorder="1" applyAlignment="1">
      <alignment horizontal="center" vertical="center" wrapText="1"/>
    </xf>
    <xf numFmtId="9" fontId="8" fillId="0" borderId="25" xfId="1" applyFont="1" applyFill="1" applyBorder="1" applyAlignment="1">
      <alignment horizontal="center" vertical="center" wrapText="1"/>
    </xf>
    <xf numFmtId="0" fontId="2" fillId="0" borderId="49" xfId="0" applyFont="1" applyBorder="1" applyAlignment="1">
      <alignment horizontal="center" vertical="center"/>
    </xf>
    <xf numFmtId="9" fontId="7" fillId="0" borderId="50" xfId="1" applyFont="1" applyBorder="1" applyAlignment="1">
      <alignment horizontal="center" vertical="center"/>
    </xf>
    <xf numFmtId="9" fontId="8" fillId="0" borderId="26" xfId="1" applyFont="1" applyBorder="1" applyAlignment="1">
      <alignment horizontal="center" vertical="center"/>
    </xf>
    <xf numFmtId="9" fontId="8" fillId="0" borderId="25" xfId="1" applyFont="1" applyBorder="1" applyAlignment="1">
      <alignment horizontal="center" vertical="center"/>
    </xf>
    <xf numFmtId="9" fontId="8" fillId="0" borderId="37" xfId="1" applyFont="1" applyBorder="1" applyAlignment="1">
      <alignment horizontal="center" vertical="center"/>
    </xf>
    <xf numFmtId="9" fontId="2" fillId="0" borderId="26" xfId="1" applyFont="1" applyBorder="1" applyAlignment="1">
      <alignment horizontal="center" vertical="center"/>
    </xf>
    <xf numFmtId="9" fontId="2" fillId="0" borderId="24" xfId="1" applyFont="1" applyBorder="1" applyAlignment="1">
      <alignment horizontal="center" vertical="center"/>
    </xf>
    <xf numFmtId="9" fontId="2" fillId="0" borderId="25" xfId="1" applyFont="1" applyBorder="1" applyAlignment="1">
      <alignment horizontal="center" vertical="center"/>
    </xf>
    <xf numFmtId="9" fontId="8" fillId="0" borderId="24" xfId="1" applyFont="1" applyBorder="1" applyAlignment="1">
      <alignment horizontal="center" vertical="center"/>
    </xf>
    <xf numFmtId="9" fontId="10" fillId="0" borderId="47" xfId="1" applyFont="1" applyBorder="1" applyAlignment="1">
      <alignment horizontal="center" vertical="center" wrapText="1"/>
    </xf>
    <xf numFmtId="9" fontId="7" fillId="0" borderId="35" xfId="1" applyFont="1" applyBorder="1" applyAlignment="1">
      <alignment horizontal="center" vertical="center"/>
    </xf>
    <xf numFmtId="0" fontId="2" fillId="0" borderId="0" xfId="0" applyFont="1" applyBorder="1" applyAlignment="1">
      <alignment horizontal="center" vertical="top"/>
    </xf>
    <xf numFmtId="0" fontId="5" fillId="0" borderId="53" xfId="0" applyFont="1" applyBorder="1" applyAlignment="1">
      <alignment horizontal="center" vertical="center" wrapText="1"/>
    </xf>
    <xf numFmtId="9" fontId="7" fillId="0" borderId="43" xfId="1" applyFont="1" applyBorder="1" applyAlignment="1">
      <alignment horizontal="center" vertical="center"/>
    </xf>
    <xf numFmtId="0" fontId="2" fillId="0" borderId="44" xfId="0" applyFont="1" applyBorder="1" applyAlignment="1">
      <alignment horizontal="left" vertical="center" wrapText="1"/>
    </xf>
    <xf numFmtId="0" fontId="2" fillId="0" borderId="52" xfId="0" applyFont="1" applyBorder="1" applyAlignment="1">
      <alignment horizontal="left" vertical="center" wrapText="1"/>
    </xf>
    <xf numFmtId="0" fontId="2" fillId="0" borderId="47" xfId="0" applyFont="1" applyBorder="1" applyAlignment="1">
      <alignment horizontal="left" vertical="center" wrapText="1"/>
    </xf>
    <xf numFmtId="0" fontId="2" fillId="7" borderId="47" xfId="0" applyFont="1" applyFill="1" applyBorder="1" applyAlignment="1">
      <alignment horizontal="center" vertical="center" wrapText="1"/>
    </xf>
    <xf numFmtId="9" fontId="8" fillId="0" borderId="54" xfId="1" applyFont="1" applyBorder="1" applyAlignment="1">
      <alignment horizontal="center" vertical="center"/>
    </xf>
    <xf numFmtId="9" fontId="8" fillId="0" borderId="13" xfId="1" applyFont="1" applyBorder="1" applyAlignment="1">
      <alignment horizontal="center" vertical="center"/>
    </xf>
    <xf numFmtId="9" fontId="9" fillId="0" borderId="12" xfId="1" applyFont="1" applyBorder="1" applyAlignment="1">
      <alignment horizontal="center" vertical="center"/>
    </xf>
    <xf numFmtId="9" fontId="9" fillId="0" borderId="15" xfId="1" applyFont="1" applyBorder="1" applyAlignment="1">
      <alignment horizontal="center" vertical="center"/>
    </xf>
    <xf numFmtId="9" fontId="8" fillId="0" borderId="12" xfId="1" applyFont="1" applyBorder="1" applyAlignment="1">
      <alignment horizontal="center" vertical="center" wrapText="1"/>
    </xf>
    <xf numFmtId="9" fontId="8" fillId="0" borderId="13" xfId="1" applyFont="1" applyBorder="1" applyAlignment="1">
      <alignment horizontal="center" vertical="center" wrapText="1"/>
    </xf>
    <xf numFmtId="9" fontId="9" fillId="0" borderId="13" xfId="1" applyFont="1" applyBorder="1" applyAlignment="1">
      <alignment horizontal="center" vertical="center"/>
    </xf>
    <xf numFmtId="9" fontId="2" fillId="0" borderId="27" xfId="1" applyFont="1" applyBorder="1" applyAlignment="1">
      <alignment horizontal="center" vertical="center" wrapText="1"/>
    </xf>
    <xf numFmtId="9" fontId="10" fillId="0" borderId="11" xfId="1" applyFont="1" applyBorder="1" applyAlignment="1">
      <alignment horizontal="center" vertical="center" wrapText="1"/>
    </xf>
    <xf numFmtId="9" fontId="7" fillId="0" borderId="54" xfId="1" applyFont="1" applyBorder="1" applyAlignment="1">
      <alignment horizontal="center" vertical="center"/>
    </xf>
    <xf numFmtId="0" fontId="2" fillId="0" borderId="0" xfId="0" applyFont="1" applyBorder="1" applyAlignment="1">
      <alignment vertical="center"/>
    </xf>
    <xf numFmtId="0" fontId="2" fillId="0" borderId="2" xfId="0" applyFont="1" applyBorder="1" applyAlignment="1">
      <alignment vertical="center"/>
    </xf>
    <xf numFmtId="0" fontId="2" fillId="0" borderId="53" xfId="0" applyFont="1" applyBorder="1" applyAlignment="1">
      <alignment horizontal="left" vertical="center" wrapText="1"/>
    </xf>
    <xf numFmtId="0" fontId="2" fillId="0" borderId="25" xfId="0" applyFont="1" applyBorder="1" applyAlignment="1">
      <alignment horizontal="left" vertical="center"/>
    </xf>
    <xf numFmtId="0" fontId="2" fillId="7" borderId="55" xfId="0" applyFont="1" applyFill="1" applyBorder="1" applyAlignment="1">
      <alignment horizontal="center" vertical="center" wrapText="1"/>
    </xf>
    <xf numFmtId="9" fontId="8" fillId="0" borderId="21" xfId="1" applyFont="1" applyBorder="1" applyAlignment="1">
      <alignment horizontal="center" vertical="center"/>
    </xf>
    <xf numFmtId="9" fontId="8" fillId="0" borderId="22" xfId="1" applyFont="1" applyBorder="1" applyAlignment="1">
      <alignment horizontal="center" vertical="center"/>
    </xf>
    <xf numFmtId="9" fontId="8" fillId="0" borderId="23" xfId="1" applyFont="1" applyBorder="1" applyAlignment="1">
      <alignment horizontal="center" vertical="center"/>
    </xf>
    <xf numFmtId="9" fontId="8" fillId="0" borderId="41" xfId="1" applyFont="1" applyBorder="1" applyAlignment="1">
      <alignment horizontal="center" vertical="center"/>
    </xf>
    <xf numFmtId="9" fontId="9" fillId="0" borderId="21" xfId="1" applyFont="1" applyBorder="1" applyAlignment="1">
      <alignment horizontal="center" vertical="center"/>
    </xf>
    <xf numFmtId="9" fontId="9" fillId="0" borderId="22" xfId="1" applyFont="1" applyBorder="1" applyAlignment="1">
      <alignment horizontal="center" vertical="center"/>
    </xf>
    <xf numFmtId="9" fontId="8" fillId="0" borderId="21" xfId="1" applyFont="1" applyBorder="1" applyAlignment="1">
      <alignment horizontal="center" vertical="center" wrapText="1"/>
    </xf>
    <xf numFmtId="9" fontId="8" fillId="0" borderId="41" xfId="1" applyFont="1" applyBorder="1" applyAlignment="1">
      <alignment horizontal="center" vertical="center" wrapText="1"/>
    </xf>
    <xf numFmtId="9" fontId="9" fillId="0" borderId="41" xfId="1" applyFont="1" applyBorder="1" applyAlignment="1">
      <alignment horizontal="center" vertical="center"/>
    </xf>
    <xf numFmtId="9" fontId="2" fillId="0" borderId="4" xfId="1" applyFont="1" applyBorder="1" applyAlignment="1">
      <alignment horizontal="center" vertical="center" wrapText="1"/>
    </xf>
    <xf numFmtId="9" fontId="2" fillId="0" borderId="5" xfId="1" applyFont="1" applyBorder="1" applyAlignment="1">
      <alignment horizontal="center" vertical="center" wrapText="1"/>
    </xf>
    <xf numFmtId="9" fontId="2" fillId="0" borderId="56" xfId="1" applyFont="1" applyBorder="1" applyAlignment="1">
      <alignment horizontal="center" vertical="center" wrapText="1"/>
    </xf>
    <xf numFmtId="9" fontId="10" fillId="0" borderId="40" xfId="1" applyFont="1" applyBorder="1" applyAlignment="1">
      <alignment horizontal="center" vertical="center" wrapText="1"/>
    </xf>
    <xf numFmtId="9" fontId="7" fillId="0" borderId="23" xfId="1" applyFont="1" applyBorder="1" applyAlignment="1">
      <alignment horizontal="center" vertical="center"/>
    </xf>
    <xf numFmtId="0" fontId="2" fillId="0" borderId="10" xfId="0" applyFont="1" applyBorder="1" applyAlignment="1">
      <alignment horizontal="left" vertical="center" wrapText="1"/>
    </xf>
    <xf numFmtId="0" fontId="2" fillId="0" borderId="11" xfId="0" applyFont="1" applyBorder="1" applyAlignment="1">
      <alignment horizontal="center" vertical="center"/>
    </xf>
    <xf numFmtId="9" fontId="8" fillId="0" borderId="12" xfId="0" applyNumberFormat="1" applyFont="1" applyBorder="1" applyAlignment="1">
      <alignment horizontal="center" vertical="center"/>
    </xf>
    <xf numFmtId="9" fontId="8" fillId="0" borderId="15" xfId="0" applyNumberFormat="1" applyFont="1" applyBorder="1" applyAlignment="1">
      <alignment horizontal="center" vertical="center"/>
    </xf>
    <xf numFmtId="9" fontId="8" fillId="0" borderId="31" xfId="0" applyNumberFormat="1" applyFont="1" applyBorder="1" applyAlignment="1">
      <alignment horizontal="center" vertical="center"/>
    </xf>
    <xf numFmtId="9" fontId="10" fillId="0" borderId="16" xfId="1" applyFont="1" applyBorder="1" applyAlignment="1">
      <alignment horizontal="center" vertical="center" wrapText="1"/>
    </xf>
    <xf numFmtId="9" fontId="7" fillId="0" borderId="18" xfId="1" applyFont="1" applyBorder="1" applyAlignment="1">
      <alignment horizontal="center" vertical="center" wrapText="1"/>
    </xf>
    <xf numFmtId="0" fontId="2" fillId="0" borderId="57" xfId="0" applyFont="1" applyBorder="1" applyAlignment="1">
      <alignment horizontal="left" vertical="center" wrapText="1"/>
    </xf>
    <xf numFmtId="0" fontId="2" fillId="0" borderId="47" xfId="0" applyFont="1" applyBorder="1" applyAlignment="1">
      <alignment horizontal="center" vertical="center"/>
    </xf>
    <xf numFmtId="9" fontId="8" fillId="0" borderId="26" xfId="0" applyNumberFormat="1" applyFont="1" applyBorder="1" applyAlignment="1">
      <alignment horizontal="center" vertical="center"/>
    </xf>
    <xf numFmtId="9" fontId="8" fillId="0" borderId="25" xfId="0" applyNumberFormat="1" applyFont="1" applyBorder="1" applyAlignment="1">
      <alignment horizontal="center" vertical="center"/>
    </xf>
    <xf numFmtId="9" fontId="8" fillId="0" borderId="37" xfId="0" applyNumberFormat="1" applyFont="1" applyBorder="1" applyAlignment="1">
      <alignment horizontal="center" vertical="center"/>
    </xf>
    <xf numFmtId="9" fontId="8" fillId="0" borderId="49" xfId="1" applyFont="1" applyBorder="1" applyAlignment="1">
      <alignment horizontal="center" vertical="center" wrapText="1"/>
    </xf>
    <xf numFmtId="9" fontId="8" fillId="0" borderId="24" xfId="1" applyFont="1" applyBorder="1" applyAlignment="1">
      <alignment horizontal="center" vertical="center" wrapText="1"/>
    </xf>
    <xf numFmtId="9" fontId="2" fillId="0" borderId="49" xfId="1" applyFont="1" applyBorder="1" applyAlignment="1">
      <alignment horizontal="center" vertical="center" wrapText="1"/>
    </xf>
    <xf numFmtId="9" fontId="10" fillId="0" borderId="30" xfId="1" applyFont="1" applyBorder="1" applyAlignment="1">
      <alignment horizontal="center" vertical="center" wrapText="1"/>
    </xf>
    <xf numFmtId="9" fontId="7" fillId="0" borderId="54" xfId="1" applyFont="1" applyBorder="1" applyAlignment="1">
      <alignment horizontal="center" vertical="center" wrapText="1"/>
    </xf>
    <xf numFmtId="0" fontId="2" fillId="0" borderId="58" xfId="0" applyFont="1" applyBorder="1" applyAlignment="1">
      <alignment horizontal="left" vertical="top" wrapText="1"/>
    </xf>
    <xf numFmtId="0" fontId="2" fillId="0" borderId="38" xfId="0" applyFont="1" applyBorder="1" applyAlignment="1">
      <alignment horizontal="left" vertical="center"/>
    </xf>
    <xf numFmtId="0" fontId="2" fillId="0" borderId="39" xfId="0" applyFont="1" applyBorder="1" applyAlignment="1">
      <alignment horizontal="left" vertical="center" wrapText="1"/>
    </xf>
    <xf numFmtId="0" fontId="2" fillId="0" borderId="30" xfId="0" applyFont="1" applyBorder="1" applyAlignment="1">
      <alignment horizontal="center" vertical="center"/>
    </xf>
    <xf numFmtId="0" fontId="2" fillId="0" borderId="29" xfId="0" applyFont="1" applyBorder="1" applyAlignment="1">
      <alignment horizontal="left" vertical="top"/>
    </xf>
    <xf numFmtId="0" fontId="2" fillId="0" borderId="38" xfId="0" applyFont="1" applyBorder="1" applyAlignment="1">
      <alignment horizontal="left" vertical="center" wrapText="1"/>
    </xf>
    <xf numFmtId="0" fontId="2" fillId="0" borderId="47" xfId="0" applyFont="1" applyBorder="1" applyAlignment="1">
      <alignment horizontal="left" vertical="center" wrapText="1"/>
    </xf>
    <xf numFmtId="0" fontId="2" fillId="0" borderId="36" xfId="0" applyFont="1" applyBorder="1" applyAlignment="1">
      <alignment horizontal="left" vertical="center" wrapText="1"/>
    </xf>
    <xf numFmtId="9" fontId="2" fillId="0" borderId="0" xfId="1" applyFont="1" applyAlignment="1">
      <alignment horizontal="center" vertical="top"/>
    </xf>
    <xf numFmtId="0" fontId="2" fillId="0" borderId="53" xfId="0" applyFont="1" applyBorder="1" applyAlignment="1">
      <alignment horizontal="left" vertical="top"/>
    </xf>
    <xf numFmtId="9" fontId="8" fillId="0" borderId="21" xfId="0" applyNumberFormat="1" applyFont="1" applyBorder="1" applyAlignment="1">
      <alignment horizontal="center" vertical="center"/>
    </xf>
    <xf numFmtId="9" fontId="8" fillId="0" borderId="22" xfId="0" applyNumberFormat="1" applyFont="1" applyBorder="1" applyAlignment="1">
      <alignment horizontal="center" vertical="center"/>
    </xf>
    <xf numFmtId="9" fontId="8" fillId="0" borderId="23" xfId="0" applyNumberFormat="1" applyFont="1" applyBorder="1" applyAlignment="1">
      <alignment horizontal="center" vertical="center"/>
    </xf>
    <xf numFmtId="9" fontId="8" fillId="0" borderId="42" xfId="1" applyFont="1" applyBorder="1" applyAlignment="1">
      <alignment horizontal="center" vertical="center" wrapText="1"/>
    </xf>
    <xf numFmtId="9" fontId="9" fillId="0" borderId="21" xfId="1" applyFont="1" applyBorder="1" applyAlignment="1">
      <alignment horizontal="center" vertical="center" wrapText="1"/>
    </xf>
    <xf numFmtId="9" fontId="9" fillId="0" borderId="41" xfId="1" applyFont="1" applyBorder="1" applyAlignment="1">
      <alignment horizontal="center" vertical="center" wrapText="1"/>
    </xf>
    <xf numFmtId="9" fontId="8" fillId="0" borderId="20" xfId="1" applyFont="1" applyBorder="1" applyAlignment="1">
      <alignment horizontal="center" vertical="center" wrapText="1"/>
    </xf>
    <xf numFmtId="9" fontId="2" fillId="0" borderId="42" xfId="1" applyFont="1" applyBorder="1" applyAlignment="1">
      <alignment horizontal="center" vertical="center" wrapText="1"/>
    </xf>
    <xf numFmtId="9" fontId="10" fillId="0" borderId="20" xfId="1" applyFont="1" applyBorder="1" applyAlignment="1">
      <alignment horizontal="center" vertical="center" wrapText="1"/>
    </xf>
    <xf numFmtId="0" fontId="2" fillId="0" borderId="0" xfId="0" applyFont="1" applyBorder="1" applyAlignment="1">
      <alignment horizontal="left" vertical="center" wrapText="1"/>
    </xf>
    <xf numFmtId="9" fontId="8" fillId="0" borderId="54" xfId="0" applyNumberFormat="1" applyFont="1" applyBorder="1" applyAlignment="1">
      <alignment horizontal="center" vertical="center"/>
    </xf>
    <xf numFmtId="9" fontId="8" fillId="0" borderId="27" xfId="1" applyFont="1" applyBorder="1" applyAlignment="1">
      <alignment horizontal="center" vertical="center" wrapText="1"/>
    </xf>
    <xf numFmtId="9" fontId="9" fillId="0" borderId="12" xfId="1" applyFont="1" applyBorder="1" applyAlignment="1">
      <alignment horizontal="center" vertical="center" wrapText="1"/>
    </xf>
    <xf numFmtId="9" fontId="9" fillId="0" borderId="15" xfId="1" applyFont="1" applyBorder="1" applyAlignment="1">
      <alignment horizontal="center" vertical="center" wrapText="1"/>
    </xf>
    <xf numFmtId="9" fontId="8" fillId="0" borderId="15" xfId="1" applyFont="1" applyBorder="1" applyAlignment="1">
      <alignment horizontal="center" vertical="center" wrapText="1"/>
    </xf>
    <xf numFmtId="9" fontId="9" fillId="0" borderId="13" xfId="1" applyFont="1" applyBorder="1" applyAlignment="1">
      <alignment horizontal="center" vertical="center" wrapText="1"/>
    </xf>
    <xf numFmtId="0" fontId="2" fillId="0" borderId="0" xfId="0" applyFont="1" applyBorder="1" applyAlignment="1">
      <alignment horizontal="left" vertical="center"/>
    </xf>
    <xf numFmtId="0" fontId="2" fillId="0" borderId="59" xfId="0" applyFont="1" applyBorder="1" applyAlignment="1">
      <alignment vertical="center" wrapText="1"/>
    </xf>
    <xf numFmtId="0" fontId="2" fillId="0" borderId="30" xfId="0" applyFont="1" applyBorder="1" applyAlignment="1">
      <alignment horizontal="left" vertical="top" wrapText="1"/>
    </xf>
    <xf numFmtId="1" fontId="2" fillId="0" borderId="22" xfId="1" applyNumberFormat="1" applyFont="1" applyBorder="1" applyAlignment="1">
      <alignment horizontal="center" vertical="center"/>
    </xf>
    <xf numFmtId="1" fontId="2" fillId="0" borderId="20" xfId="1" applyNumberFormat="1" applyFont="1" applyBorder="1" applyAlignment="1">
      <alignment horizontal="center" vertical="center"/>
    </xf>
    <xf numFmtId="9" fontId="8" fillId="0" borderId="20" xfId="1" applyFont="1" applyBorder="1" applyAlignment="1">
      <alignment horizontal="center" vertical="center"/>
    </xf>
    <xf numFmtId="9" fontId="9" fillId="0" borderId="20" xfId="1" applyFont="1" applyBorder="1" applyAlignment="1">
      <alignment horizontal="center" vertical="center"/>
    </xf>
    <xf numFmtId="1" fontId="2" fillId="0" borderId="19" xfId="1" applyNumberFormat="1" applyFont="1" applyBorder="1" applyAlignment="1">
      <alignment horizontal="center" vertical="center" wrapText="1"/>
    </xf>
    <xf numFmtId="1" fontId="2" fillId="0" borderId="20" xfId="1" applyNumberFormat="1" applyFont="1" applyBorder="1" applyAlignment="1">
      <alignment horizontal="center" vertical="center" wrapText="1"/>
    </xf>
    <xf numFmtId="0" fontId="2" fillId="0" borderId="11" xfId="0" applyFont="1" applyBorder="1" applyAlignment="1">
      <alignment vertical="center" wrapText="1"/>
    </xf>
    <xf numFmtId="9" fontId="7" fillId="0" borderId="31" xfId="1" applyFont="1" applyBorder="1" applyAlignment="1">
      <alignment horizontal="center" vertical="center" wrapText="1"/>
    </xf>
    <xf numFmtId="0" fontId="2" fillId="0" borderId="30" xfId="0" applyFont="1" applyBorder="1" applyAlignment="1">
      <alignment vertical="center" wrapText="1"/>
    </xf>
    <xf numFmtId="9" fontId="8" fillId="0" borderId="49" xfId="1" applyFont="1" applyBorder="1" applyAlignment="1">
      <alignment horizontal="center" vertical="center"/>
    </xf>
    <xf numFmtId="9" fontId="9" fillId="0" borderId="24" xfId="1" applyFont="1" applyBorder="1" applyAlignment="1">
      <alignment horizontal="center" vertical="center"/>
    </xf>
    <xf numFmtId="9" fontId="7" fillId="0" borderId="37" xfId="1" applyFont="1" applyBorder="1" applyAlignment="1">
      <alignment horizontal="center" vertical="center" wrapText="1"/>
    </xf>
    <xf numFmtId="0" fontId="2" fillId="0" borderId="19" xfId="0" applyFont="1" applyBorder="1" applyAlignment="1">
      <alignment horizontal="left" vertical="center"/>
    </xf>
    <xf numFmtId="0" fontId="2" fillId="0" borderId="20" xfId="0" applyFont="1" applyBorder="1" applyAlignment="1">
      <alignment vertical="center" wrapText="1"/>
    </xf>
    <xf numFmtId="0" fontId="2" fillId="0" borderId="20" xfId="0" applyFont="1" applyBorder="1" applyAlignment="1">
      <alignment horizontal="center" vertical="center"/>
    </xf>
    <xf numFmtId="9" fontId="8" fillId="0" borderId="21" xfId="1" applyFont="1" applyBorder="1" applyAlignment="1">
      <alignment horizontal="center" vertical="center"/>
    </xf>
    <xf numFmtId="9" fontId="11" fillId="0" borderId="20" xfId="1" applyFont="1" applyBorder="1" applyAlignment="1">
      <alignment horizontal="center" vertical="center" wrapText="1"/>
    </xf>
    <xf numFmtId="9" fontId="9" fillId="0" borderId="22" xfId="1" applyFont="1" applyBorder="1" applyAlignment="1">
      <alignment horizontal="center" vertical="center" wrapText="1"/>
    </xf>
    <xf numFmtId="1" fontId="2" fillId="0" borderId="60" xfId="1" applyNumberFormat="1" applyFont="1" applyBorder="1" applyAlignment="1">
      <alignment horizontal="center" vertical="center" wrapText="1"/>
    </xf>
    <xf numFmtId="9" fontId="10" fillId="0" borderId="41" xfId="1" applyFont="1" applyBorder="1" applyAlignment="1">
      <alignment horizontal="center" vertical="center" wrapText="1"/>
    </xf>
    <xf numFmtId="9" fontId="7" fillId="0" borderId="23" xfId="1" applyFont="1" applyBorder="1" applyAlignment="1">
      <alignment horizontal="center" vertical="center" wrapText="1"/>
    </xf>
    <xf numFmtId="9" fontId="8" fillId="0" borderId="12" xfId="1" applyFont="1" applyBorder="1" applyAlignment="1">
      <alignment horizontal="center" vertical="center"/>
    </xf>
    <xf numFmtId="9" fontId="2" fillId="0" borderId="15" xfId="1" applyFont="1" applyBorder="1" applyAlignment="1">
      <alignment vertical="center"/>
    </xf>
    <xf numFmtId="9" fontId="5" fillId="0" borderId="12" xfId="1" applyFont="1" applyBorder="1" applyAlignment="1">
      <alignment horizontal="center" vertical="center"/>
    </xf>
    <xf numFmtId="9" fontId="5" fillId="0" borderId="15" xfId="1" applyFont="1" applyBorder="1" applyAlignment="1">
      <alignment horizontal="center" vertical="center"/>
    </xf>
    <xf numFmtId="9" fontId="9" fillId="0" borderId="15" xfId="1" applyFont="1" applyBorder="1" applyAlignment="1">
      <alignment horizontal="center" vertical="center"/>
    </xf>
    <xf numFmtId="9" fontId="2" fillId="0" borderId="11" xfId="1" applyFont="1" applyBorder="1" applyAlignment="1">
      <alignment horizontal="center" vertical="center"/>
    </xf>
    <xf numFmtId="9" fontId="2" fillId="0" borderId="61" xfId="0" applyNumberFormat="1" applyFont="1" applyBorder="1" applyAlignment="1">
      <alignment vertical="center" wrapText="1"/>
    </xf>
    <xf numFmtId="9" fontId="2" fillId="0" borderId="0" xfId="0" applyNumberFormat="1" applyFont="1" applyAlignment="1">
      <alignment vertical="center"/>
    </xf>
    <xf numFmtId="9" fontId="8" fillId="0" borderId="26" xfId="1" applyFont="1" applyBorder="1" applyAlignment="1">
      <alignment horizontal="center" vertical="center"/>
    </xf>
    <xf numFmtId="9" fontId="8" fillId="0" borderId="30" xfId="1" applyFont="1" applyBorder="1" applyAlignment="1">
      <alignment horizontal="center" vertical="center"/>
    </xf>
    <xf numFmtId="9" fontId="2" fillId="0" borderId="49" xfId="1" applyFont="1" applyBorder="1" applyAlignment="1">
      <alignment horizontal="center" vertical="center"/>
    </xf>
    <xf numFmtId="9" fontId="2" fillId="0" borderId="49" xfId="1" applyFont="1" applyFill="1" applyBorder="1" applyAlignment="1">
      <alignment horizontal="center" vertical="center" wrapText="1"/>
    </xf>
    <xf numFmtId="9" fontId="10" fillId="0" borderId="30" xfId="1" applyFont="1" applyFill="1" applyBorder="1" applyAlignment="1">
      <alignment horizontal="center" vertical="center" wrapText="1"/>
    </xf>
    <xf numFmtId="9" fontId="2" fillId="0" borderId="30" xfId="1" applyFont="1" applyBorder="1" applyAlignment="1">
      <alignment horizontal="center" vertical="center"/>
    </xf>
    <xf numFmtId="9" fontId="10" fillId="0" borderId="51" xfId="1" applyFont="1" applyBorder="1" applyAlignment="1">
      <alignment horizontal="center" vertical="center" wrapText="1"/>
    </xf>
    <xf numFmtId="0" fontId="2" fillId="0" borderId="58" xfId="0" applyFont="1" applyBorder="1" applyAlignment="1">
      <alignment horizontal="left" vertical="center" wrapText="1"/>
    </xf>
    <xf numFmtId="9" fontId="8" fillId="0" borderId="47" xfId="1" applyFont="1" applyBorder="1" applyAlignment="1">
      <alignment horizontal="center" vertical="center"/>
    </xf>
    <xf numFmtId="9" fontId="7" fillId="0" borderId="62" xfId="1" applyFont="1" applyFill="1" applyBorder="1" applyAlignment="1">
      <alignment horizontal="center" vertical="center" wrapText="1"/>
    </xf>
    <xf numFmtId="9" fontId="7" fillId="0" borderId="54" xfId="1" applyFont="1" applyFill="1" applyBorder="1" applyAlignment="1">
      <alignment horizontal="center" vertical="center" wrapText="1"/>
    </xf>
    <xf numFmtId="0" fontId="2" fillId="0" borderId="29" xfId="0" applyFont="1" applyBorder="1" applyAlignment="1">
      <alignment horizontal="left" vertical="center" wrapText="1"/>
    </xf>
    <xf numFmtId="9" fontId="2" fillId="0" borderId="42" xfId="1" applyFont="1" applyBorder="1" applyAlignment="1">
      <alignment horizontal="center" vertical="center"/>
    </xf>
    <xf numFmtId="9" fontId="2" fillId="0" borderId="42" xfId="1" applyFont="1" applyFill="1" applyBorder="1" applyAlignment="1">
      <alignment horizontal="center" vertical="center" wrapText="1"/>
    </xf>
    <xf numFmtId="9" fontId="2" fillId="0" borderId="41" xfId="1" applyFont="1" applyFill="1" applyBorder="1" applyAlignment="1">
      <alignment horizontal="center" vertical="center" wrapText="1"/>
    </xf>
    <xf numFmtId="9" fontId="2" fillId="0" borderId="22" xfId="1" applyFont="1" applyFill="1" applyBorder="1" applyAlignment="1">
      <alignment horizontal="center" vertical="center" wrapText="1"/>
    </xf>
    <xf numFmtId="9" fontId="7" fillId="0" borderId="23" xfId="1" applyFont="1" applyFill="1" applyBorder="1" applyAlignment="1">
      <alignment horizontal="center" vertical="center"/>
    </xf>
    <xf numFmtId="0" fontId="5" fillId="0" borderId="63" xfId="0" applyFont="1" applyBorder="1" applyAlignment="1">
      <alignment horizontal="center" vertical="center" wrapText="1"/>
    </xf>
    <xf numFmtId="0" fontId="2" fillId="0" borderId="8" xfId="0" applyFont="1" applyBorder="1" applyAlignment="1">
      <alignment horizontal="left" vertical="center" wrapText="1"/>
    </xf>
    <xf numFmtId="0" fontId="2" fillId="0" borderId="64" xfId="0" applyFont="1" applyBorder="1" applyAlignment="1">
      <alignment horizontal="left" vertical="center"/>
    </xf>
    <xf numFmtId="0" fontId="2" fillId="0" borderId="65" xfId="0" applyFont="1" applyBorder="1" applyAlignment="1">
      <alignment horizontal="left" vertical="center" wrapText="1"/>
    </xf>
    <xf numFmtId="0" fontId="2" fillId="0" borderId="65" xfId="0" applyFont="1" applyBorder="1" applyAlignment="1">
      <alignment horizontal="center" vertical="center"/>
    </xf>
    <xf numFmtId="9" fontId="8" fillId="0" borderId="66" xfId="1" applyFont="1" applyBorder="1" applyAlignment="1">
      <alignment horizontal="center" vertical="center"/>
    </xf>
    <xf numFmtId="9" fontId="8" fillId="0" borderId="67" xfId="1" applyFont="1" applyBorder="1" applyAlignment="1">
      <alignment horizontal="center" vertical="center"/>
    </xf>
    <xf numFmtId="9" fontId="8" fillId="0" borderId="35" xfId="1" applyFont="1" applyBorder="1" applyAlignment="1">
      <alignment horizontal="center" vertical="center"/>
    </xf>
    <xf numFmtId="9" fontId="8" fillId="0" borderId="7" xfId="1" applyFont="1" applyBorder="1" applyAlignment="1">
      <alignment horizontal="center" vertical="center"/>
    </xf>
    <xf numFmtId="9" fontId="8" fillId="0" borderId="8" xfId="1" applyFont="1" applyBorder="1" applyAlignment="1">
      <alignment horizontal="center" vertical="center"/>
    </xf>
    <xf numFmtId="9" fontId="9" fillId="0" borderId="66" xfId="1" applyFont="1" applyBorder="1" applyAlignment="1">
      <alignment horizontal="center" vertical="center"/>
    </xf>
    <xf numFmtId="9" fontId="9" fillId="0" borderId="67" xfId="1" applyFont="1" applyBorder="1" applyAlignment="1">
      <alignment horizontal="center" vertical="center"/>
    </xf>
    <xf numFmtId="9" fontId="2" fillId="0" borderId="7" xfId="1" applyFont="1" applyBorder="1" applyAlignment="1">
      <alignment horizontal="center" vertical="center" wrapText="1"/>
    </xf>
    <xf numFmtId="9" fontId="2" fillId="0" borderId="8" xfId="1" applyFont="1" applyBorder="1" applyAlignment="1">
      <alignment horizontal="center" vertical="center" wrapText="1"/>
    </xf>
    <xf numFmtId="9" fontId="2" fillId="0" borderId="67" xfId="1" applyFont="1" applyBorder="1" applyAlignment="1">
      <alignment horizontal="center" vertical="center" wrapText="1"/>
    </xf>
    <xf numFmtId="9" fontId="2" fillId="0" borderId="8" xfId="1" applyFont="1" applyBorder="1" applyAlignment="1">
      <alignment horizontal="center" vertical="center" wrapText="1"/>
    </xf>
    <xf numFmtId="9" fontId="7" fillId="0" borderId="28" xfId="1" applyFont="1" applyBorder="1" applyAlignment="1">
      <alignment horizontal="center" vertical="center" wrapText="1"/>
    </xf>
    <xf numFmtId="0" fontId="2" fillId="0" borderId="64" xfId="0" applyFont="1" applyBorder="1" applyAlignment="1">
      <alignment horizontal="left" vertical="center" wrapText="1"/>
    </xf>
    <xf numFmtId="9" fontId="7" fillId="0" borderId="66" xfId="0" applyNumberFormat="1" applyFont="1" applyBorder="1" applyAlignment="1">
      <alignment horizontal="center" vertical="center"/>
    </xf>
    <xf numFmtId="9" fontId="8" fillId="0" borderId="66" xfId="1" applyFont="1" applyBorder="1" applyAlignment="1">
      <alignment horizontal="center" vertical="center" wrapText="1"/>
    </xf>
    <xf numFmtId="9" fontId="8" fillId="0" borderId="8" xfId="1" applyFont="1" applyBorder="1" applyAlignment="1">
      <alignment horizontal="center" vertical="center" wrapText="1"/>
    </xf>
    <xf numFmtId="9" fontId="8" fillId="0" borderId="28" xfId="1" applyFont="1" applyBorder="1" applyAlignment="1">
      <alignment horizontal="center" vertical="center" wrapText="1"/>
    </xf>
    <xf numFmtId="9" fontId="2" fillId="0" borderId="7" xfId="1" applyFont="1" applyBorder="1" applyAlignment="1">
      <alignment horizontal="center" vertical="center"/>
    </xf>
    <xf numFmtId="9" fontId="2" fillId="0" borderId="8" xfId="1" applyFont="1" applyBorder="1" applyAlignment="1">
      <alignment horizontal="center" vertical="center"/>
    </xf>
    <xf numFmtId="9" fontId="2" fillId="0" borderId="67" xfId="1" applyFont="1" applyBorder="1" applyAlignment="1">
      <alignment horizontal="center" vertical="center"/>
    </xf>
    <xf numFmtId="9" fontId="13" fillId="0" borderId="28" xfId="1" applyFont="1" applyBorder="1" applyAlignment="1">
      <alignment horizontal="center" vertical="center" wrapText="1"/>
    </xf>
    <xf numFmtId="9" fontId="8" fillId="0" borderId="9" xfId="1" applyFont="1" applyBorder="1" applyAlignment="1">
      <alignment horizontal="center" vertical="center" wrapText="1"/>
    </xf>
    <xf numFmtId="9" fontId="3" fillId="0" borderId="28" xfId="1" applyFont="1" applyBorder="1" applyAlignment="1">
      <alignment horizontal="center" vertical="center"/>
    </xf>
    <xf numFmtId="9" fontId="9" fillId="0" borderId="22" xfId="1" applyFont="1" applyBorder="1" applyAlignment="1">
      <alignment horizontal="center" vertical="center" wrapText="1"/>
    </xf>
    <xf numFmtId="0" fontId="2" fillId="0" borderId="44"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17" xfId="0" applyFont="1" applyFill="1" applyBorder="1" applyAlignment="1">
      <alignment horizontal="center" vertical="center" wrapText="1"/>
    </xf>
    <xf numFmtId="9" fontId="7" fillId="0" borderId="16" xfId="0" applyNumberFormat="1" applyFont="1" applyFill="1" applyBorder="1" applyAlignment="1">
      <alignment horizontal="center" vertical="center" wrapText="1"/>
    </xf>
    <xf numFmtId="9" fontId="8" fillId="0" borderId="12" xfId="1" applyFont="1" applyFill="1" applyBorder="1" applyAlignment="1">
      <alignment horizontal="center" vertical="center"/>
    </xf>
    <xf numFmtId="9" fontId="8" fillId="0" borderId="15" xfId="1" applyFont="1" applyFill="1" applyBorder="1" applyAlignment="1">
      <alignment horizontal="center" vertical="center"/>
    </xf>
    <xf numFmtId="9" fontId="8" fillId="0" borderId="31" xfId="1" applyFont="1" applyFill="1" applyBorder="1" applyAlignment="1">
      <alignment horizontal="center" vertical="center"/>
    </xf>
    <xf numFmtId="9" fontId="2" fillId="0" borderId="2" xfId="1" applyFont="1" applyFill="1" applyBorder="1" applyAlignment="1">
      <alignment horizontal="center" vertical="center" wrapText="1"/>
    </xf>
    <xf numFmtId="9" fontId="2" fillId="0" borderId="45" xfId="1" applyFont="1" applyFill="1" applyBorder="1" applyAlignment="1">
      <alignment horizontal="center" vertical="center" wrapText="1"/>
    </xf>
    <xf numFmtId="9" fontId="2" fillId="0" borderId="12" xfId="1" applyFont="1" applyFill="1" applyBorder="1" applyAlignment="1">
      <alignment horizontal="center" vertical="center" wrapText="1"/>
    </xf>
    <xf numFmtId="9" fontId="2" fillId="0" borderId="13" xfId="1" applyFont="1" applyFill="1" applyBorder="1" applyAlignment="1">
      <alignment horizontal="center" vertical="center" wrapText="1"/>
    </xf>
    <xf numFmtId="9" fontId="2" fillId="0" borderId="15" xfId="1" applyFont="1" applyFill="1" applyBorder="1" applyAlignment="1">
      <alignment horizontal="center" vertical="center" wrapText="1"/>
    </xf>
    <xf numFmtId="1" fontId="2" fillId="0" borderId="11" xfId="1" applyNumberFormat="1" applyFont="1" applyFill="1" applyBorder="1" applyAlignment="1">
      <alignment horizontal="center" vertical="center"/>
    </xf>
    <xf numFmtId="9" fontId="8" fillId="0" borderId="11" xfId="1" applyFont="1" applyFill="1" applyBorder="1" applyAlignment="1">
      <alignment horizontal="center" vertical="center" wrapText="1"/>
    </xf>
    <xf numFmtId="9" fontId="9" fillId="0" borderId="12"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9" fontId="9" fillId="0" borderId="12" xfId="1" applyFont="1" applyFill="1" applyBorder="1" applyAlignment="1">
      <alignment horizontal="center" vertical="center" wrapText="1"/>
    </xf>
    <xf numFmtId="9" fontId="9" fillId="0" borderId="13" xfId="1" applyFont="1" applyFill="1" applyBorder="1" applyAlignment="1">
      <alignment horizontal="center" vertical="center" wrapText="1"/>
    </xf>
    <xf numFmtId="9" fontId="9" fillId="0" borderId="15" xfId="1" applyFont="1" applyFill="1" applyBorder="1" applyAlignment="1">
      <alignment horizontal="center" vertical="center" wrapText="1"/>
    </xf>
    <xf numFmtId="9" fontId="2" fillId="0" borderId="12" xfId="1" applyFont="1" applyFill="1" applyBorder="1" applyAlignment="1">
      <alignment horizontal="center" vertical="center"/>
    </xf>
    <xf numFmtId="9" fontId="2" fillId="0" borderId="13" xfId="1" applyFont="1" applyFill="1" applyBorder="1" applyAlignment="1">
      <alignment horizontal="center" vertical="center"/>
    </xf>
    <xf numFmtId="9" fontId="2" fillId="0" borderId="15" xfId="1" applyFont="1" applyFill="1" applyBorder="1" applyAlignment="1">
      <alignment horizontal="center" vertical="center"/>
    </xf>
    <xf numFmtId="9" fontId="2" fillId="0" borderId="11" xfId="1" applyFont="1" applyFill="1" applyBorder="1" applyAlignment="1">
      <alignment vertical="center"/>
    </xf>
    <xf numFmtId="9" fontId="9" fillId="0" borderId="12" xfId="1" applyFont="1" applyFill="1" applyBorder="1" applyAlignment="1">
      <alignment horizontal="center" vertical="center" wrapText="1"/>
    </xf>
    <xf numFmtId="1" fontId="2" fillId="0" borderId="46" xfId="1" applyNumberFormat="1" applyFont="1" applyFill="1" applyBorder="1" applyAlignment="1">
      <alignment horizontal="center" vertical="center" wrapText="1"/>
    </xf>
    <xf numFmtId="1" fontId="2" fillId="0" borderId="47" xfId="1" applyNumberFormat="1" applyFont="1" applyFill="1" applyBorder="1" applyAlignment="1">
      <alignment horizontal="center" vertical="center" wrapText="1"/>
    </xf>
    <xf numFmtId="9" fontId="10" fillId="0" borderId="36" xfId="1" applyFont="1" applyFill="1" applyBorder="1" applyAlignment="1">
      <alignment horizontal="center" vertical="center" wrapText="1"/>
    </xf>
    <xf numFmtId="0" fontId="2" fillId="0" borderId="29" xfId="0" applyFont="1" applyFill="1" applyBorder="1" applyAlignment="1">
      <alignment horizontal="left" vertical="center" wrapText="1"/>
    </xf>
    <xf numFmtId="0" fontId="7" fillId="0" borderId="36" xfId="0" applyFont="1" applyFill="1" applyBorder="1" applyAlignment="1">
      <alignment horizontal="center" vertical="center" wrapText="1"/>
    </xf>
    <xf numFmtId="0" fontId="2" fillId="0" borderId="49" xfId="0" applyFont="1" applyFill="1" applyBorder="1" applyAlignment="1">
      <alignment horizontal="center" vertical="center"/>
    </xf>
    <xf numFmtId="0" fontId="2" fillId="0" borderId="24" xfId="0" applyFont="1" applyFill="1" applyBorder="1" applyAlignment="1">
      <alignment horizontal="center" vertical="center"/>
    </xf>
    <xf numFmtId="0" fontId="2" fillId="0" borderId="25" xfId="0" applyFont="1" applyFill="1" applyBorder="1" applyAlignment="1">
      <alignment horizontal="center" vertical="center"/>
    </xf>
    <xf numFmtId="9" fontId="10" fillId="0" borderId="25" xfId="1" applyFont="1" applyFill="1" applyBorder="1" applyAlignment="1">
      <alignment horizontal="center" vertical="center" wrapText="1"/>
    </xf>
    <xf numFmtId="0" fontId="6" fillId="0" borderId="38" xfId="0" applyFont="1" applyFill="1" applyBorder="1" applyAlignment="1">
      <alignment horizontal="left" vertical="center" wrapText="1"/>
    </xf>
    <xf numFmtId="0" fontId="2" fillId="0" borderId="30" xfId="0" applyFont="1" applyFill="1" applyBorder="1" applyAlignment="1">
      <alignment horizontal="center" vertical="center" wrapText="1"/>
    </xf>
    <xf numFmtId="9" fontId="2" fillId="0" borderId="51" xfId="1" applyFont="1" applyFill="1" applyBorder="1" applyAlignment="1">
      <alignment horizontal="center" vertical="center" wrapText="1"/>
    </xf>
    <xf numFmtId="9" fontId="2" fillId="0" borderId="52" xfId="1" applyFont="1" applyFill="1" applyBorder="1" applyAlignment="1">
      <alignment horizontal="center" vertical="center" wrapText="1"/>
    </xf>
    <xf numFmtId="9" fontId="9" fillId="0" borderId="26" xfId="1" applyFont="1" applyFill="1" applyBorder="1" applyAlignment="1">
      <alignment horizontal="center" vertical="center"/>
    </xf>
    <xf numFmtId="9" fontId="9" fillId="0" borderId="25" xfId="1" applyFont="1" applyFill="1" applyBorder="1" applyAlignment="1">
      <alignment horizontal="center" vertical="center"/>
    </xf>
    <xf numFmtId="9" fontId="11" fillId="0" borderId="49" xfId="1" applyFont="1" applyFill="1" applyBorder="1" applyAlignment="1">
      <alignment horizontal="center" vertical="center" wrapText="1"/>
    </xf>
    <xf numFmtId="9" fontId="11" fillId="0" borderId="24" xfId="1" applyFont="1" applyFill="1" applyBorder="1" applyAlignment="1">
      <alignment horizontal="center" vertical="center" wrapText="1"/>
    </xf>
    <xf numFmtId="9" fontId="10" fillId="0" borderId="47" xfId="1" applyFont="1" applyFill="1" applyBorder="1" applyAlignment="1">
      <alignment horizontal="center" vertical="center" wrapText="1"/>
    </xf>
    <xf numFmtId="0" fontId="2" fillId="0" borderId="53" xfId="0" applyFont="1" applyFill="1" applyBorder="1" applyAlignment="1">
      <alignment horizontal="left" vertical="center" wrapText="1"/>
    </xf>
    <xf numFmtId="0" fontId="6" fillId="0" borderId="19" xfId="0" applyFont="1" applyFill="1" applyBorder="1" applyAlignment="1">
      <alignment horizontal="left" vertical="center" wrapText="1"/>
    </xf>
    <xf numFmtId="0" fontId="2" fillId="0" borderId="20" xfId="0" applyFont="1" applyFill="1" applyBorder="1" applyAlignment="1">
      <alignment horizontal="left" vertical="center" wrapText="1"/>
    </xf>
    <xf numFmtId="0" fontId="2" fillId="0" borderId="20" xfId="0" applyFont="1" applyFill="1" applyBorder="1" applyAlignment="1">
      <alignment horizontal="center" vertical="center" wrapText="1"/>
    </xf>
    <xf numFmtId="0" fontId="7" fillId="0" borderId="40" xfId="0" applyFont="1" applyFill="1" applyBorder="1" applyAlignment="1">
      <alignment horizontal="center" vertical="center" wrapText="1"/>
    </xf>
    <xf numFmtId="9" fontId="8" fillId="0" borderId="21" xfId="1" applyFont="1" applyFill="1" applyBorder="1" applyAlignment="1">
      <alignment horizontal="center" vertical="center"/>
    </xf>
    <xf numFmtId="9" fontId="8" fillId="0" borderId="22" xfId="1" applyFont="1" applyFill="1" applyBorder="1" applyAlignment="1">
      <alignment horizontal="center" vertical="center"/>
    </xf>
    <xf numFmtId="9" fontId="8" fillId="0" borderId="23" xfId="1" applyFont="1" applyFill="1" applyBorder="1" applyAlignment="1">
      <alignment horizontal="center" vertical="center"/>
    </xf>
    <xf numFmtId="9" fontId="2" fillId="0" borderId="21" xfId="1" applyFont="1" applyFill="1" applyBorder="1" applyAlignment="1">
      <alignment horizontal="center" vertical="center"/>
    </xf>
    <xf numFmtId="9" fontId="2" fillId="0" borderId="41" xfId="1" applyFont="1" applyFill="1" applyBorder="1" applyAlignment="1">
      <alignment horizontal="center" vertical="center"/>
    </xf>
    <xf numFmtId="9" fontId="2" fillId="0" borderId="22" xfId="1" applyFont="1" applyFill="1" applyBorder="1" applyAlignment="1">
      <alignment horizontal="center" vertical="center"/>
    </xf>
    <xf numFmtId="0" fontId="2" fillId="0" borderId="42" xfId="0" applyFont="1" applyFill="1" applyBorder="1" applyAlignment="1">
      <alignment horizontal="center" vertical="center"/>
    </xf>
    <xf numFmtId="0" fontId="2" fillId="0" borderId="41" xfId="0" applyFont="1" applyFill="1" applyBorder="1" applyAlignment="1">
      <alignment horizontal="center" vertical="center"/>
    </xf>
    <xf numFmtId="0" fontId="2" fillId="0" borderId="22" xfId="0" applyFont="1" applyFill="1" applyBorder="1" applyAlignment="1">
      <alignment horizontal="center" vertical="center"/>
    </xf>
    <xf numFmtId="9" fontId="10" fillId="0" borderId="21" xfId="1" applyFont="1" applyFill="1" applyBorder="1" applyAlignment="1">
      <alignment horizontal="center" vertical="center" wrapText="1"/>
    </xf>
    <xf numFmtId="9" fontId="7" fillId="0" borderId="16" xfId="0" applyNumberFormat="1" applyFont="1" applyFill="1" applyBorder="1" applyAlignment="1">
      <alignment horizontal="center" vertical="center"/>
    </xf>
    <xf numFmtId="0" fontId="7" fillId="0" borderId="47" xfId="0" applyFont="1" applyFill="1" applyBorder="1" applyAlignment="1">
      <alignment horizontal="center" vertical="center"/>
    </xf>
    <xf numFmtId="9" fontId="7" fillId="0" borderId="39" xfId="0" applyNumberFormat="1" applyFont="1" applyFill="1" applyBorder="1" applyAlignment="1">
      <alignment horizontal="center" vertical="center"/>
    </xf>
    <xf numFmtId="0" fontId="7" fillId="0" borderId="36" xfId="0" applyFont="1" applyFill="1" applyBorder="1" applyAlignment="1">
      <alignment horizontal="center" vertical="center"/>
    </xf>
    <xf numFmtId="0" fontId="7" fillId="0" borderId="40" xfId="0" applyFont="1" applyFill="1" applyBorder="1" applyAlignment="1">
      <alignment horizontal="center" vertical="center"/>
    </xf>
    <xf numFmtId="0" fontId="7" fillId="0" borderId="47" xfId="0" applyFont="1" applyFill="1" applyBorder="1" applyAlignment="1">
      <alignment horizontal="center" vertical="center" wrapText="1"/>
    </xf>
    <xf numFmtId="9" fontId="7" fillId="0" borderId="39" xfId="0" applyNumberFormat="1" applyFont="1" applyFill="1" applyBorder="1" applyAlignment="1">
      <alignment horizontal="center" vertical="center" wrapText="1"/>
    </xf>
    <xf numFmtId="9" fontId="7" fillId="0" borderId="48" xfId="0" applyNumberFormat="1" applyFont="1" applyFill="1" applyBorder="1" applyAlignment="1">
      <alignment horizontal="center" vertical="center"/>
    </xf>
    <xf numFmtId="9" fontId="7" fillId="0" borderId="66" xfId="0" applyNumberFormat="1" applyFont="1" applyFill="1" applyBorder="1" applyAlignment="1">
      <alignment horizontal="center" vertical="center"/>
    </xf>
    <xf numFmtId="0" fontId="2" fillId="0" borderId="46" xfId="0" applyFont="1" applyFill="1" applyBorder="1" applyAlignment="1">
      <alignment horizontal="left" vertical="center" wrapText="1"/>
    </xf>
    <xf numFmtId="0" fontId="2" fillId="0" borderId="36" xfId="0" applyFont="1" applyFill="1" applyBorder="1" applyAlignment="1">
      <alignment horizontal="lef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1</xdr:row>
      <xdr:rowOff>47625</xdr:rowOff>
    </xdr:from>
    <xdr:to>
      <xdr:col>1</xdr:col>
      <xdr:colOff>57150</xdr:colOff>
      <xdr:row>2</xdr:row>
      <xdr:rowOff>333231</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38125"/>
          <a:ext cx="1476375" cy="66660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38"/>
  <sheetViews>
    <sheetView tabSelected="1" view="pageBreakPreview" zoomScale="70" zoomScaleNormal="90" zoomScaleSheetLayoutView="70" workbookViewId="0">
      <selection activeCell="B18" sqref="B18:B19"/>
    </sheetView>
  </sheetViews>
  <sheetFormatPr baseColWidth="10" defaultRowHeight="14.25" x14ac:dyDescent="0.25"/>
  <cols>
    <col min="1" max="1" width="25.28515625" style="1" customWidth="1"/>
    <col min="2" max="2" width="30.140625" style="1" customWidth="1"/>
    <col min="3" max="3" width="24.7109375" style="1" customWidth="1"/>
    <col min="4" max="4" width="38.5703125" style="1" customWidth="1"/>
    <col min="5" max="5" width="47.7109375" style="1" customWidth="1"/>
    <col min="6" max="6" width="15.42578125" style="1" customWidth="1"/>
    <col min="7" max="7" width="12.140625" style="1" customWidth="1"/>
    <col min="8" max="8" width="9.140625" style="1" customWidth="1"/>
    <col min="9" max="9" width="9.28515625" style="1" customWidth="1"/>
    <col min="10" max="10" width="14.85546875" style="1" customWidth="1"/>
    <col min="11" max="12" width="6.7109375" style="1" customWidth="1"/>
    <col min="13" max="13" width="6.5703125" style="1" customWidth="1"/>
    <col min="14" max="20" width="6.7109375" style="1" customWidth="1"/>
    <col min="21" max="22" width="7.5703125" style="1" customWidth="1"/>
    <col min="23" max="44" width="6.7109375" style="1" customWidth="1"/>
    <col min="45" max="45" width="9.7109375" style="1" customWidth="1"/>
    <col min="46" max="46" width="8.28515625" style="1" customWidth="1"/>
    <col min="47" max="56" width="6.7109375" style="1" customWidth="1"/>
    <col min="57" max="57" width="9.5703125" style="1" customWidth="1"/>
    <col min="58" max="58" width="8.5703125" style="1" customWidth="1"/>
    <col min="59" max="59" width="6.140625" style="1" customWidth="1"/>
    <col min="60" max="60" width="5.7109375" style="1" customWidth="1"/>
    <col min="61" max="61" width="7.5703125" style="1" customWidth="1"/>
    <col min="62" max="62" width="13.140625" style="1" customWidth="1"/>
    <col min="63" max="63" width="14.42578125" style="1" customWidth="1"/>
    <col min="64" max="64" width="25.85546875" style="1" customWidth="1"/>
    <col min="65" max="16384" width="11.42578125" style="1"/>
  </cols>
  <sheetData>
    <row r="1" spans="1:80" ht="15" thickBot="1" x14ac:dyDescent="0.3"/>
    <row r="2" spans="1:80" ht="30" customHeight="1" x14ac:dyDescent="0.25">
      <c r="A2" s="2" t="s">
        <v>0</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4"/>
    </row>
    <row r="3" spans="1:80" ht="30" customHeight="1" thickBot="1" x14ac:dyDescent="0.3">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7"/>
    </row>
    <row r="4" spans="1:80" s="16" customFormat="1" ht="30.75" customHeight="1" thickBot="1" x14ac:dyDescent="0.3">
      <c r="A4" s="8" t="s">
        <v>1</v>
      </c>
      <c r="B4" s="9"/>
      <c r="C4" s="9"/>
      <c r="D4" s="10"/>
      <c r="E4" s="8" t="s">
        <v>2</v>
      </c>
      <c r="F4" s="9"/>
      <c r="G4" s="9"/>
      <c r="H4" s="9"/>
      <c r="I4" s="9"/>
      <c r="J4" s="9"/>
      <c r="K4" s="10"/>
      <c r="L4" s="11" t="s">
        <v>3</v>
      </c>
      <c r="M4" s="12"/>
      <c r="N4" s="12"/>
      <c r="O4" s="12"/>
      <c r="P4" s="12"/>
      <c r="Q4" s="12"/>
      <c r="R4" s="12"/>
      <c r="S4" s="12"/>
      <c r="T4" s="12"/>
      <c r="U4" s="12"/>
      <c r="V4" s="12"/>
      <c r="W4" s="12"/>
      <c r="X4" s="12"/>
      <c r="Y4" s="12"/>
      <c r="Z4" s="12"/>
      <c r="AA4" s="12"/>
      <c r="AB4" s="12"/>
      <c r="AC4" s="12"/>
      <c r="AD4" s="13" t="s">
        <v>4</v>
      </c>
      <c r="AE4" s="14"/>
      <c r="AF4" s="14"/>
      <c r="AG4" s="14"/>
      <c r="AH4" s="14"/>
      <c r="AI4" s="14"/>
      <c r="AJ4" s="14"/>
      <c r="AK4" s="14"/>
      <c r="AL4" s="14"/>
      <c r="AM4" s="14"/>
      <c r="AN4" s="14"/>
      <c r="AO4" s="14"/>
      <c r="AP4" s="14"/>
      <c r="AQ4" s="14"/>
      <c r="AR4" s="14"/>
      <c r="AS4" s="14"/>
      <c r="AT4" s="14"/>
      <c r="AU4" s="14"/>
      <c r="AV4" s="15"/>
      <c r="AW4" s="14" t="s">
        <v>5</v>
      </c>
      <c r="AX4" s="14"/>
      <c r="AY4" s="14"/>
      <c r="AZ4" s="14"/>
      <c r="BA4" s="14"/>
      <c r="BB4" s="14"/>
      <c r="BC4" s="14"/>
      <c r="BD4" s="14"/>
      <c r="BE4" s="14"/>
      <c r="BF4" s="14"/>
      <c r="BG4" s="14"/>
      <c r="BH4" s="14"/>
      <c r="BI4" s="14"/>
      <c r="BJ4" s="14"/>
      <c r="BK4" s="14"/>
    </row>
    <row r="5" spans="1:80" ht="31.5" customHeight="1" thickBot="1" x14ac:dyDescent="0.3">
      <c r="A5" s="17" t="s">
        <v>6</v>
      </c>
      <c r="B5" s="18"/>
      <c r="C5" s="18"/>
      <c r="D5" s="19"/>
      <c r="E5" s="20">
        <v>42895</v>
      </c>
      <c r="F5" s="21"/>
      <c r="G5" s="21"/>
      <c r="H5" s="21"/>
      <c r="I5" s="21"/>
      <c r="J5" s="21"/>
      <c r="K5" s="22"/>
      <c r="L5" s="20">
        <v>44067</v>
      </c>
      <c r="M5" s="21"/>
      <c r="N5" s="21"/>
      <c r="O5" s="21"/>
      <c r="P5" s="21"/>
      <c r="Q5" s="21"/>
      <c r="R5" s="21"/>
      <c r="S5" s="21"/>
      <c r="T5" s="21"/>
      <c r="U5" s="21"/>
      <c r="V5" s="21"/>
      <c r="W5" s="21"/>
      <c r="X5" s="21"/>
      <c r="Y5" s="21"/>
      <c r="Z5" s="21"/>
      <c r="AA5" s="21"/>
      <c r="AB5" s="21"/>
      <c r="AC5" s="22"/>
      <c r="AD5" s="17">
        <v>5</v>
      </c>
      <c r="AE5" s="18"/>
      <c r="AF5" s="18"/>
      <c r="AG5" s="18"/>
      <c r="AH5" s="18"/>
      <c r="AI5" s="18"/>
      <c r="AJ5" s="18"/>
      <c r="AK5" s="18"/>
      <c r="AL5" s="18"/>
      <c r="AM5" s="18"/>
      <c r="AN5" s="18"/>
      <c r="AO5" s="18"/>
      <c r="AP5" s="18"/>
      <c r="AQ5" s="18"/>
      <c r="AR5" s="18"/>
      <c r="AS5" s="18"/>
      <c r="AT5" s="18"/>
      <c r="AU5" s="18"/>
      <c r="AV5" s="19"/>
      <c r="AW5" s="18" t="s">
        <v>7</v>
      </c>
      <c r="AX5" s="18"/>
      <c r="AY5" s="18"/>
      <c r="AZ5" s="18"/>
      <c r="BA5" s="18"/>
      <c r="BB5" s="18"/>
      <c r="BC5" s="18"/>
      <c r="BD5" s="18"/>
      <c r="BE5" s="18"/>
      <c r="BF5" s="18"/>
      <c r="BG5" s="18"/>
      <c r="BH5" s="18"/>
      <c r="BI5" s="18"/>
      <c r="BJ5" s="18"/>
      <c r="BK5" s="18"/>
    </row>
    <row r="6" spans="1:80" ht="15" thickBot="1" x14ac:dyDescent="0.3"/>
    <row r="7" spans="1:80" s="32" customFormat="1" ht="20.25" customHeight="1" thickBot="1" x14ac:dyDescent="0.3">
      <c r="A7" s="23" t="s">
        <v>8</v>
      </c>
      <c r="B7" s="24" t="s">
        <v>9</v>
      </c>
      <c r="C7" s="25" t="s">
        <v>10</v>
      </c>
      <c r="D7" s="26"/>
      <c r="E7" s="26"/>
      <c r="F7" s="26"/>
      <c r="G7" s="26"/>
      <c r="H7" s="26"/>
      <c r="I7" s="26"/>
      <c r="J7" s="27"/>
      <c r="K7" s="28" t="s">
        <v>11</v>
      </c>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9"/>
      <c r="BH7" s="30"/>
      <c r="BI7" s="30"/>
      <c r="BJ7" s="30"/>
      <c r="BK7" s="31"/>
    </row>
    <row r="8" spans="1:80" s="32" customFormat="1" ht="42" customHeight="1" thickBot="1" x14ac:dyDescent="0.3">
      <c r="A8" s="33"/>
      <c r="B8" s="34"/>
      <c r="C8" s="35" t="s">
        <v>12</v>
      </c>
      <c r="D8" s="35" t="s">
        <v>13</v>
      </c>
      <c r="E8" s="35" t="s">
        <v>14</v>
      </c>
      <c r="F8" s="36" t="s">
        <v>15</v>
      </c>
      <c r="G8" s="37" t="s">
        <v>16</v>
      </c>
      <c r="H8" s="38" t="s">
        <v>17</v>
      </c>
      <c r="I8" s="39"/>
      <c r="J8" s="40" t="s">
        <v>18</v>
      </c>
      <c r="K8" s="41" t="s">
        <v>19</v>
      </c>
      <c r="L8" s="41"/>
      <c r="M8" s="41"/>
      <c r="N8" s="42"/>
      <c r="O8" s="43" t="s">
        <v>20</v>
      </c>
      <c r="P8" s="41"/>
      <c r="Q8" s="41"/>
      <c r="R8" s="42"/>
      <c r="S8" s="44" t="s">
        <v>21</v>
      </c>
      <c r="T8" s="45"/>
      <c r="U8" s="45"/>
      <c r="V8" s="46"/>
      <c r="W8" s="44" t="s">
        <v>22</v>
      </c>
      <c r="X8" s="45"/>
      <c r="Y8" s="45"/>
      <c r="Z8" s="46"/>
      <c r="AA8" s="43" t="s">
        <v>23</v>
      </c>
      <c r="AB8" s="41"/>
      <c r="AC8" s="41"/>
      <c r="AD8" s="42"/>
      <c r="AE8" s="43" t="s">
        <v>24</v>
      </c>
      <c r="AF8" s="41"/>
      <c r="AG8" s="41"/>
      <c r="AH8" s="42"/>
      <c r="AI8" s="43" t="s">
        <v>25</v>
      </c>
      <c r="AJ8" s="41"/>
      <c r="AK8" s="41"/>
      <c r="AL8" s="42"/>
      <c r="AM8" s="44" t="s">
        <v>26</v>
      </c>
      <c r="AN8" s="45"/>
      <c r="AO8" s="45"/>
      <c r="AP8" s="46"/>
      <c r="AQ8" s="44" t="s">
        <v>27</v>
      </c>
      <c r="AR8" s="45"/>
      <c r="AS8" s="45"/>
      <c r="AT8" s="46"/>
      <c r="AU8" s="44" t="s">
        <v>28</v>
      </c>
      <c r="AV8" s="45"/>
      <c r="AW8" s="45"/>
      <c r="AX8" s="46"/>
      <c r="AY8" s="44" t="s">
        <v>29</v>
      </c>
      <c r="AZ8" s="45"/>
      <c r="BA8" s="45"/>
      <c r="BB8" s="46"/>
      <c r="BC8" s="44" t="s">
        <v>30</v>
      </c>
      <c r="BD8" s="45"/>
      <c r="BE8" s="45"/>
      <c r="BF8" s="45"/>
      <c r="BG8" s="47" t="s">
        <v>31</v>
      </c>
      <c r="BH8" s="48"/>
      <c r="BI8" s="49"/>
      <c r="BJ8" s="50" t="s">
        <v>32</v>
      </c>
      <c r="BK8" s="51" t="s">
        <v>33</v>
      </c>
    </row>
    <row r="9" spans="1:80" s="32" customFormat="1" ht="71.25" x14ac:dyDescent="0.25">
      <c r="A9" s="52" t="s">
        <v>34</v>
      </c>
      <c r="B9" s="53" t="s">
        <v>35</v>
      </c>
      <c r="C9" s="54" t="s">
        <v>36</v>
      </c>
      <c r="D9" s="55" t="s">
        <v>37</v>
      </c>
      <c r="E9" s="56" t="s">
        <v>38</v>
      </c>
      <c r="F9" s="57" t="s">
        <v>39</v>
      </c>
      <c r="G9" s="315">
        <f>AVERAGE(H9:I11)</f>
        <v>0.92666666666666675</v>
      </c>
      <c r="H9" s="58">
        <v>0.85</v>
      </c>
      <c r="I9" s="59"/>
      <c r="J9" s="60">
        <f>H9/11</f>
        <v>7.7272727272727271E-2</v>
      </c>
      <c r="K9" s="61"/>
      <c r="L9" s="62"/>
      <c r="M9" s="63"/>
      <c r="N9" s="61"/>
      <c r="O9" s="64"/>
      <c r="P9" s="64"/>
      <c r="Q9" s="65">
        <f>O9*$J$9</f>
        <v>0</v>
      </c>
      <c r="R9" s="66"/>
      <c r="S9" s="67"/>
      <c r="T9" s="67"/>
      <c r="U9" s="65">
        <f>S9*$J$9</f>
        <v>0</v>
      </c>
      <c r="V9" s="66"/>
      <c r="W9" s="67"/>
      <c r="X9" s="67"/>
      <c r="Y9" s="65">
        <f>W9*$J$9</f>
        <v>0</v>
      </c>
      <c r="Z9" s="66"/>
      <c r="AA9" s="68"/>
      <c r="AB9" s="69"/>
      <c r="AC9" s="70">
        <f>AA9*$J$9</f>
        <v>0</v>
      </c>
      <c r="AD9" s="71"/>
      <c r="AE9" s="72"/>
      <c r="AF9" s="73"/>
      <c r="AG9" s="70">
        <f>AE9*$J$9</f>
        <v>0</v>
      </c>
      <c r="AH9" s="71"/>
      <c r="AI9" s="68"/>
      <c r="AJ9" s="69"/>
      <c r="AK9" s="65">
        <f>AI9*$J$9</f>
        <v>0</v>
      </c>
      <c r="AL9" s="66"/>
      <c r="AM9" s="68"/>
      <c r="AN9" s="69"/>
      <c r="AO9" s="70">
        <f>AM9*$J$9</f>
        <v>0</v>
      </c>
      <c r="AP9" s="71"/>
      <c r="AQ9" s="68"/>
      <c r="AR9" s="69"/>
      <c r="AS9" s="70">
        <f>AQ9*$J$9</f>
        <v>0</v>
      </c>
      <c r="AT9" s="71"/>
      <c r="AU9" s="68"/>
      <c r="AV9" s="69"/>
      <c r="AW9" s="70">
        <f>AU9*$J$9</f>
        <v>0</v>
      </c>
      <c r="AX9" s="71"/>
      <c r="AY9" s="68"/>
      <c r="AZ9" s="69"/>
      <c r="BA9" s="70">
        <f>AY9*$J$9</f>
        <v>0</v>
      </c>
      <c r="BB9" s="71"/>
      <c r="BC9" s="68"/>
      <c r="BD9" s="69"/>
      <c r="BE9" s="65">
        <f>BC9*$J$9</f>
        <v>0</v>
      </c>
      <c r="BF9" s="74"/>
      <c r="BG9" s="75">
        <f>IFERROR(AVERAGE(K9,O9,S9,W9,AA9,AE9,AI9,AM9,AQ9,AU9,AY9,BC9),0)</f>
        <v>0</v>
      </c>
      <c r="BH9" s="76"/>
      <c r="BI9" s="77"/>
      <c r="BJ9" s="78">
        <f>SUM(Q9,U9,Y9,AC9,AG9,AK9,AO9,AS9,AW9,BA9,BE9)</f>
        <v>0</v>
      </c>
      <c r="BK9" s="79">
        <f>AVERAGE(BJ9:BJ11)</f>
        <v>0</v>
      </c>
    </row>
    <row r="10" spans="1:80" s="32" customFormat="1" ht="39" customHeight="1" x14ac:dyDescent="0.25">
      <c r="A10" s="52"/>
      <c r="B10" s="53"/>
      <c r="C10" s="54" t="s">
        <v>40</v>
      </c>
      <c r="D10" s="55" t="s">
        <v>41</v>
      </c>
      <c r="E10" s="56" t="s">
        <v>42</v>
      </c>
      <c r="F10" s="57" t="s">
        <v>43</v>
      </c>
      <c r="G10" s="340"/>
      <c r="H10" s="80">
        <v>0.93</v>
      </c>
      <c r="I10" s="81"/>
      <c r="J10" s="82">
        <f>H10/2</f>
        <v>0.46500000000000002</v>
      </c>
      <c r="K10" s="83"/>
      <c r="L10" s="83"/>
      <c r="M10" s="83"/>
      <c r="N10" s="84"/>
      <c r="O10" s="85"/>
      <c r="P10" s="83"/>
      <c r="Q10" s="83"/>
      <c r="R10" s="84"/>
      <c r="S10" s="86"/>
      <c r="T10" s="87"/>
      <c r="U10" s="87"/>
      <c r="V10" s="88"/>
      <c r="W10" s="85"/>
      <c r="X10" s="83"/>
      <c r="Y10" s="83"/>
      <c r="Z10" s="84"/>
      <c r="AA10" s="85"/>
      <c r="AB10" s="83"/>
      <c r="AC10" s="83"/>
      <c r="AD10" s="84"/>
      <c r="AE10" s="72"/>
      <c r="AF10" s="73"/>
      <c r="AG10" s="65">
        <f>$J$10*AE10</f>
        <v>0</v>
      </c>
      <c r="AH10" s="66"/>
      <c r="AI10" s="86"/>
      <c r="AJ10" s="87"/>
      <c r="AK10" s="87"/>
      <c r="AL10" s="88"/>
      <c r="AM10" s="86"/>
      <c r="AN10" s="87"/>
      <c r="AO10" s="87"/>
      <c r="AP10" s="88"/>
      <c r="AQ10" s="86"/>
      <c r="AR10" s="87"/>
      <c r="AS10" s="87"/>
      <c r="AT10" s="88"/>
      <c r="AU10" s="86"/>
      <c r="AV10" s="87"/>
      <c r="AW10" s="87"/>
      <c r="AX10" s="88"/>
      <c r="AY10" s="86"/>
      <c r="AZ10" s="87"/>
      <c r="BA10" s="87"/>
      <c r="BB10" s="88"/>
      <c r="BC10" s="72"/>
      <c r="BD10" s="73"/>
      <c r="BE10" s="65">
        <f>$J$10*BC10</f>
        <v>0</v>
      </c>
      <c r="BF10" s="74"/>
      <c r="BG10" s="90">
        <f>IFERROR(AVERAGE(AE10,BC10),0)</f>
        <v>0</v>
      </c>
      <c r="BH10" s="91"/>
      <c r="BI10" s="91"/>
      <c r="BJ10" s="78">
        <f>SUM(AG10,BE10)</f>
        <v>0</v>
      </c>
      <c r="BK10" s="79"/>
    </row>
    <row r="11" spans="1:80" s="32" customFormat="1" ht="72" thickBot="1" x14ac:dyDescent="0.3">
      <c r="A11" s="92"/>
      <c r="B11" s="93"/>
      <c r="C11" s="94" t="s">
        <v>44</v>
      </c>
      <c r="D11" s="95" t="s">
        <v>45</v>
      </c>
      <c r="E11" s="96" t="s">
        <v>46</v>
      </c>
      <c r="F11" s="97" t="s">
        <v>47</v>
      </c>
      <c r="G11" s="358"/>
      <c r="H11" s="98">
        <v>1</v>
      </c>
      <c r="I11" s="99"/>
      <c r="J11" s="100">
        <f>H11/4</f>
        <v>0.25</v>
      </c>
      <c r="K11" s="101"/>
      <c r="L11" s="101"/>
      <c r="M11" s="101"/>
      <c r="N11" s="102"/>
      <c r="O11" s="103"/>
      <c r="P11" s="101"/>
      <c r="Q11" s="101"/>
      <c r="R11" s="102"/>
      <c r="S11" s="67"/>
      <c r="T11" s="67"/>
      <c r="U11" s="221">
        <f>S11*$J$11</f>
        <v>0</v>
      </c>
      <c r="V11" s="310"/>
      <c r="W11" s="103"/>
      <c r="X11" s="101"/>
      <c r="Y11" s="101"/>
      <c r="Z11" s="102"/>
      <c r="AA11" s="103"/>
      <c r="AB11" s="101"/>
      <c r="AC11" s="101"/>
      <c r="AD11" s="102"/>
      <c r="AE11" s="72"/>
      <c r="AF11" s="73"/>
      <c r="AG11" s="221">
        <f>AE11*$J$11</f>
        <v>0</v>
      </c>
      <c r="AH11" s="310"/>
      <c r="AI11" s="104"/>
      <c r="AJ11" s="105"/>
      <c r="AK11" s="105"/>
      <c r="AL11" s="106"/>
      <c r="AM11" s="104"/>
      <c r="AN11" s="105"/>
      <c r="AO11" s="105"/>
      <c r="AP11" s="106"/>
      <c r="AQ11" s="72"/>
      <c r="AR11" s="73"/>
      <c r="AS11" s="221">
        <f>AQ11*$J$11</f>
        <v>0</v>
      </c>
      <c r="AT11" s="310"/>
      <c r="AU11" s="104"/>
      <c r="AV11" s="105"/>
      <c r="AW11" s="105"/>
      <c r="AX11" s="106"/>
      <c r="AY11" s="104"/>
      <c r="AZ11" s="105"/>
      <c r="BA11" s="105"/>
      <c r="BB11" s="106"/>
      <c r="BC11" s="72"/>
      <c r="BD11" s="73"/>
      <c r="BE11" s="221">
        <f>BC11*$J$11</f>
        <v>0</v>
      </c>
      <c r="BF11" s="222"/>
      <c r="BG11" s="107">
        <f>IFERROR(AVERAGE(S11,AE11,AQ11,BC11),0)</f>
        <v>0</v>
      </c>
      <c r="BH11" s="108"/>
      <c r="BI11" s="109"/>
      <c r="BJ11" s="110">
        <f>SUM(U11,AG11,AS11,BE11)</f>
        <v>0</v>
      </c>
      <c r="BK11" s="111"/>
    </row>
    <row r="12" spans="1:80" s="125" customFormat="1" ht="55.5" customHeight="1" x14ac:dyDescent="0.25">
      <c r="A12" s="112" t="s">
        <v>48</v>
      </c>
      <c r="B12" s="311" t="s">
        <v>49</v>
      </c>
      <c r="C12" s="312" t="s">
        <v>50</v>
      </c>
      <c r="D12" s="313" t="s">
        <v>51</v>
      </c>
      <c r="E12" s="313" t="s">
        <v>52</v>
      </c>
      <c r="F12" s="314" t="s">
        <v>47</v>
      </c>
      <c r="G12" s="315">
        <f>AVERAGE(H12:I15)</f>
        <v>0.8175</v>
      </c>
      <c r="H12" s="316">
        <v>0.6</v>
      </c>
      <c r="I12" s="317"/>
      <c r="J12" s="318">
        <f>H12/4</f>
        <v>0.15</v>
      </c>
      <c r="K12" s="319"/>
      <c r="L12" s="319"/>
      <c r="M12" s="319"/>
      <c r="N12" s="320"/>
      <c r="O12" s="321"/>
      <c r="P12" s="322"/>
      <c r="Q12" s="322"/>
      <c r="R12" s="323"/>
      <c r="S12" s="324"/>
      <c r="T12" s="324"/>
      <c r="U12" s="325">
        <f>IFERROR(S12/T12,0)</f>
        <v>0</v>
      </c>
      <c r="V12" s="326">
        <f>U12*$J$12</f>
        <v>0</v>
      </c>
      <c r="W12" s="321"/>
      <c r="X12" s="322"/>
      <c r="Y12" s="322"/>
      <c r="Z12" s="323"/>
      <c r="AA12" s="321"/>
      <c r="AB12" s="322"/>
      <c r="AC12" s="322"/>
      <c r="AD12" s="323"/>
      <c r="AE12" s="327"/>
      <c r="AF12" s="327"/>
      <c r="AG12" s="325">
        <f>IFERROR(AE12/AF12,0)</f>
        <v>0</v>
      </c>
      <c r="AH12" s="326">
        <f>AG12*$J$12</f>
        <v>0</v>
      </c>
      <c r="AI12" s="328"/>
      <c r="AJ12" s="329"/>
      <c r="AK12" s="329"/>
      <c r="AL12" s="330"/>
      <c r="AM12" s="321"/>
      <c r="AN12" s="322"/>
      <c r="AO12" s="322"/>
      <c r="AP12" s="323"/>
      <c r="AQ12" s="324"/>
      <c r="AR12" s="324"/>
      <c r="AS12" s="325">
        <f>IFERROR(AQ12/AR12,0)</f>
        <v>0</v>
      </c>
      <c r="AT12" s="326">
        <f>AS12*$J$12</f>
        <v>0</v>
      </c>
      <c r="AU12" s="331"/>
      <c r="AV12" s="332"/>
      <c r="AW12" s="332"/>
      <c r="AX12" s="333"/>
      <c r="AY12" s="331"/>
      <c r="AZ12" s="332"/>
      <c r="BA12" s="332"/>
      <c r="BB12" s="333"/>
      <c r="BC12" s="334"/>
      <c r="BD12" s="334"/>
      <c r="BE12" s="325">
        <f>IFERROR(BC12/BD12,0)</f>
        <v>0</v>
      </c>
      <c r="BF12" s="335">
        <f>BE12*$J$12</f>
        <v>0</v>
      </c>
      <c r="BG12" s="336">
        <f>SUM(S12,AE12,AQ12,BC12)</f>
        <v>0</v>
      </c>
      <c r="BH12" s="337">
        <f>SUM(T12,AF12,AR12,BD12)</f>
        <v>0</v>
      </c>
      <c r="BI12" s="325">
        <f>IFERROR(BG12/BH12,0)</f>
        <v>0</v>
      </c>
      <c r="BJ12" s="338">
        <f>SUM(V12,AH12,AT12,BF12)</f>
        <v>0</v>
      </c>
      <c r="BK12" s="124">
        <f>AVERAGE(BI12,BJ13,BG14,BJ15)</f>
        <v>0</v>
      </c>
    </row>
    <row r="13" spans="1:80" s="125" customFormat="1" ht="72.75" customHeight="1" x14ac:dyDescent="0.25">
      <c r="A13" s="52"/>
      <c r="B13" s="339"/>
      <c r="C13" s="126" t="s">
        <v>53</v>
      </c>
      <c r="D13" s="127" t="s">
        <v>54</v>
      </c>
      <c r="E13" s="127" t="s">
        <v>55</v>
      </c>
      <c r="F13" s="128" t="s">
        <v>47</v>
      </c>
      <c r="G13" s="340"/>
      <c r="H13" s="129">
        <v>0.8</v>
      </c>
      <c r="I13" s="130"/>
      <c r="J13" s="131" t="s">
        <v>56</v>
      </c>
      <c r="K13" s="132"/>
      <c r="L13" s="133"/>
      <c r="M13" s="133"/>
      <c r="N13" s="133"/>
      <c r="O13" s="134"/>
      <c r="P13" s="135"/>
      <c r="Q13" s="135"/>
      <c r="R13" s="136"/>
      <c r="S13" s="129"/>
      <c r="T13" s="137"/>
      <c r="U13" s="137"/>
      <c r="V13" s="130"/>
      <c r="W13" s="138"/>
      <c r="X13" s="139"/>
      <c r="Y13" s="139"/>
      <c r="Z13" s="132"/>
      <c r="AA13" s="138"/>
      <c r="AB13" s="139"/>
      <c r="AC13" s="139"/>
      <c r="AD13" s="132"/>
      <c r="AE13" s="140"/>
      <c r="AF13" s="141"/>
      <c r="AG13" s="141"/>
      <c r="AH13" s="142"/>
      <c r="AI13" s="138"/>
      <c r="AJ13" s="139"/>
      <c r="AK13" s="139"/>
      <c r="AL13" s="132"/>
      <c r="AM13" s="138"/>
      <c r="AN13" s="139"/>
      <c r="AO13" s="139"/>
      <c r="AP13" s="132"/>
      <c r="AQ13" s="140"/>
      <c r="AR13" s="141"/>
      <c r="AS13" s="141"/>
      <c r="AT13" s="142"/>
      <c r="AU13" s="134"/>
      <c r="AV13" s="135"/>
      <c r="AW13" s="135"/>
      <c r="AX13" s="136"/>
      <c r="AY13" s="134"/>
      <c r="AZ13" s="135"/>
      <c r="BA13" s="135"/>
      <c r="BB13" s="136"/>
      <c r="BC13" s="140"/>
      <c r="BD13" s="141"/>
      <c r="BE13" s="141"/>
      <c r="BF13" s="141"/>
      <c r="BG13" s="341" t="s">
        <v>56</v>
      </c>
      <c r="BH13" s="342"/>
      <c r="BI13" s="343"/>
      <c r="BJ13" s="344">
        <f>SUM(S13,AE13,AQ13,BC13)</f>
        <v>0</v>
      </c>
      <c r="BK13" s="144"/>
    </row>
    <row r="14" spans="1:80" s="125" customFormat="1" ht="110.25" customHeight="1" x14ac:dyDescent="0.25">
      <c r="A14" s="52"/>
      <c r="B14" s="339"/>
      <c r="C14" s="345" t="s">
        <v>57</v>
      </c>
      <c r="D14" s="127" t="s">
        <v>58</v>
      </c>
      <c r="E14" s="127" t="s">
        <v>59</v>
      </c>
      <c r="F14" s="346" t="s">
        <v>60</v>
      </c>
      <c r="G14" s="340"/>
      <c r="H14" s="129">
        <v>0.96</v>
      </c>
      <c r="I14" s="130"/>
      <c r="J14" s="131">
        <f>H14/2</f>
        <v>0.48</v>
      </c>
      <c r="K14" s="347"/>
      <c r="L14" s="347"/>
      <c r="M14" s="347"/>
      <c r="N14" s="348"/>
      <c r="O14" s="134"/>
      <c r="P14" s="135"/>
      <c r="Q14" s="135"/>
      <c r="R14" s="136"/>
      <c r="S14" s="134"/>
      <c r="T14" s="135"/>
      <c r="U14" s="135"/>
      <c r="V14" s="136"/>
      <c r="W14" s="138"/>
      <c r="X14" s="139"/>
      <c r="Y14" s="139"/>
      <c r="Z14" s="132"/>
      <c r="AA14" s="138"/>
      <c r="AB14" s="139"/>
      <c r="AC14" s="139"/>
      <c r="AD14" s="132"/>
      <c r="AE14" s="129"/>
      <c r="AF14" s="137"/>
      <c r="AG14" s="349">
        <f>AE14*$J$14</f>
        <v>0</v>
      </c>
      <c r="AH14" s="350"/>
      <c r="AI14" s="129"/>
      <c r="AJ14" s="137"/>
      <c r="AK14" s="349">
        <f>AI14*$J$14</f>
        <v>0</v>
      </c>
      <c r="AL14" s="350"/>
      <c r="AM14" s="134"/>
      <c r="AN14" s="135"/>
      <c r="AO14" s="135"/>
      <c r="AP14" s="136"/>
      <c r="AQ14" s="134"/>
      <c r="AR14" s="135"/>
      <c r="AS14" s="135"/>
      <c r="AT14" s="136"/>
      <c r="AU14" s="134"/>
      <c r="AV14" s="135"/>
      <c r="AW14" s="135"/>
      <c r="AX14" s="136"/>
      <c r="AY14" s="134"/>
      <c r="AZ14" s="135"/>
      <c r="BA14" s="135"/>
      <c r="BB14" s="136"/>
      <c r="BC14" s="134"/>
      <c r="BD14" s="135"/>
      <c r="BE14" s="135"/>
      <c r="BF14" s="135"/>
      <c r="BG14" s="351">
        <f>IFERROR(AVERAGE(AE14,AI14),0)</f>
        <v>0</v>
      </c>
      <c r="BH14" s="352"/>
      <c r="BI14" s="352"/>
      <c r="BJ14" s="353">
        <f>SUM(AG14,AK14)</f>
        <v>0</v>
      </c>
      <c r="BK14" s="153"/>
      <c r="BL14" s="154"/>
      <c r="BM14" s="154"/>
      <c r="BN14" s="154"/>
      <c r="BO14" s="154"/>
      <c r="BP14" s="154"/>
      <c r="BQ14" s="154"/>
      <c r="BR14" s="154"/>
      <c r="BS14" s="154"/>
      <c r="BT14" s="154"/>
      <c r="BU14" s="154"/>
      <c r="BV14" s="154"/>
      <c r="BW14" s="154"/>
      <c r="BX14" s="154"/>
      <c r="BY14" s="154"/>
      <c r="BZ14" s="154"/>
      <c r="CA14" s="154"/>
      <c r="CB14" s="154"/>
    </row>
    <row r="15" spans="1:80" s="125" customFormat="1" ht="110.25" customHeight="1" thickBot="1" x14ac:dyDescent="0.3">
      <c r="A15" s="155"/>
      <c r="B15" s="354"/>
      <c r="C15" s="355" t="s">
        <v>61</v>
      </c>
      <c r="D15" s="356" t="s">
        <v>62</v>
      </c>
      <c r="E15" s="356" t="s">
        <v>63</v>
      </c>
      <c r="F15" s="357" t="s">
        <v>60</v>
      </c>
      <c r="G15" s="358"/>
      <c r="H15" s="359">
        <v>0.91</v>
      </c>
      <c r="I15" s="360"/>
      <c r="J15" s="361">
        <v>0.91</v>
      </c>
      <c r="K15" s="279"/>
      <c r="L15" s="279"/>
      <c r="M15" s="279"/>
      <c r="N15" s="280"/>
      <c r="O15" s="362"/>
      <c r="P15" s="363"/>
      <c r="Q15" s="363"/>
      <c r="R15" s="364"/>
      <c r="S15" s="362"/>
      <c r="T15" s="363"/>
      <c r="U15" s="363"/>
      <c r="V15" s="364"/>
      <c r="W15" s="362"/>
      <c r="X15" s="363"/>
      <c r="Y15" s="363"/>
      <c r="Z15" s="364"/>
      <c r="AA15" s="362"/>
      <c r="AB15" s="363"/>
      <c r="AC15" s="363"/>
      <c r="AD15" s="364"/>
      <c r="AE15" s="362"/>
      <c r="AF15" s="363"/>
      <c r="AG15" s="363"/>
      <c r="AH15" s="364"/>
      <c r="AI15" s="362"/>
      <c r="AJ15" s="363"/>
      <c r="AK15" s="363"/>
      <c r="AL15" s="364"/>
      <c r="AM15" s="362"/>
      <c r="AN15" s="363"/>
      <c r="AO15" s="363"/>
      <c r="AP15" s="364"/>
      <c r="AQ15" s="362"/>
      <c r="AR15" s="363"/>
      <c r="AS15" s="363"/>
      <c r="AT15" s="364"/>
      <c r="AU15" s="362"/>
      <c r="AV15" s="363"/>
      <c r="AW15" s="363"/>
      <c r="AX15" s="364"/>
      <c r="AY15" s="362"/>
      <c r="AZ15" s="363"/>
      <c r="BA15" s="363"/>
      <c r="BB15" s="364"/>
      <c r="BC15" s="362"/>
      <c r="BD15" s="363"/>
      <c r="BE15" s="363"/>
      <c r="BF15" s="363"/>
      <c r="BG15" s="365" t="s">
        <v>56</v>
      </c>
      <c r="BH15" s="366"/>
      <c r="BI15" s="367"/>
      <c r="BJ15" s="368">
        <f>AE15</f>
        <v>0</v>
      </c>
      <c r="BK15" s="156"/>
      <c r="BL15" s="154"/>
      <c r="BM15" s="154"/>
      <c r="BN15" s="154"/>
      <c r="BO15" s="154"/>
      <c r="BP15" s="154"/>
      <c r="BQ15" s="154"/>
      <c r="BR15" s="154"/>
      <c r="BS15" s="154"/>
      <c r="BT15" s="154"/>
      <c r="BU15" s="154"/>
      <c r="BV15" s="154"/>
      <c r="BW15" s="154"/>
      <c r="BX15" s="154"/>
      <c r="BY15" s="154"/>
      <c r="BZ15" s="154"/>
      <c r="CA15" s="154"/>
      <c r="CB15" s="154"/>
    </row>
    <row r="16" spans="1:80" s="172" customFormat="1" ht="57" x14ac:dyDescent="0.25">
      <c r="A16" s="112" t="s">
        <v>64</v>
      </c>
      <c r="B16" s="157" t="s">
        <v>65</v>
      </c>
      <c r="C16" s="158" t="s">
        <v>66</v>
      </c>
      <c r="D16" s="159" t="s">
        <v>67</v>
      </c>
      <c r="E16" s="159" t="s">
        <v>68</v>
      </c>
      <c r="F16" s="160" t="s">
        <v>39</v>
      </c>
      <c r="G16" s="315">
        <f>AVERAGE(H16:I17)</f>
        <v>1</v>
      </c>
      <c r="H16" s="114">
        <v>1</v>
      </c>
      <c r="I16" s="115"/>
      <c r="J16" s="161">
        <f>H16/12</f>
        <v>8.3333333333333329E-2</v>
      </c>
      <c r="K16" s="162"/>
      <c r="L16" s="162"/>
      <c r="M16" s="163">
        <f>K16*$J$16</f>
        <v>0</v>
      </c>
      <c r="N16" s="164"/>
      <c r="O16" s="165"/>
      <c r="P16" s="166"/>
      <c r="Q16" s="163">
        <f>O16*$J$16</f>
        <v>0</v>
      </c>
      <c r="R16" s="164"/>
      <c r="S16" s="165"/>
      <c r="T16" s="166"/>
      <c r="U16" s="163">
        <f>S16*$J$16</f>
        <v>0</v>
      </c>
      <c r="V16" s="164"/>
      <c r="W16" s="165"/>
      <c r="X16" s="166"/>
      <c r="Y16" s="163">
        <f>W16*$J$16</f>
        <v>0</v>
      </c>
      <c r="Z16" s="164"/>
      <c r="AA16" s="165"/>
      <c r="AB16" s="166"/>
      <c r="AC16" s="163">
        <f>AA16*$J$16</f>
        <v>0</v>
      </c>
      <c r="AD16" s="164"/>
      <c r="AE16" s="165"/>
      <c r="AF16" s="166"/>
      <c r="AG16" s="163">
        <f>AE16*$J$16</f>
        <v>0</v>
      </c>
      <c r="AH16" s="164"/>
      <c r="AI16" s="165"/>
      <c r="AJ16" s="166"/>
      <c r="AK16" s="163">
        <f>AI16*$J$16</f>
        <v>0</v>
      </c>
      <c r="AL16" s="164"/>
      <c r="AM16" s="165"/>
      <c r="AN16" s="166"/>
      <c r="AO16" s="163">
        <f>AM16*$J$16</f>
        <v>0</v>
      </c>
      <c r="AP16" s="164"/>
      <c r="AQ16" s="165"/>
      <c r="AR16" s="166"/>
      <c r="AS16" s="163">
        <f>AQ16*$J$16</f>
        <v>0</v>
      </c>
      <c r="AT16" s="164"/>
      <c r="AU16" s="165"/>
      <c r="AV16" s="166"/>
      <c r="AW16" s="163">
        <f>AU16*$J$16</f>
        <v>0</v>
      </c>
      <c r="AX16" s="164"/>
      <c r="AY16" s="165"/>
      <c r="AZ16" s="166"/>
      <c r="BA16" s="163">
        <f>AY16*$J$16</f>
        <v>0</v>
      </c>
      <c r="BB16" s="164"/>
      <c r="BC16" s="165"/>
      <c r="BD16" s="166"/>
      <c r="BE16" s="163">
        <f>BC16*$J$16</f>
        <v>0</v>
      </c>
      <c r="BF16" s="167"/>
      <c r="BG16" s="168">
        <f>IFERROR(AVERAGE(K16,O16,S16,W16,AA16,AE16,AI16,AM16,AQ16,AU16,AY16,BC16),0)</f>
        <v>0</v>
      </c>
      <c r="BH16" s="118"/>
      <c r="BI16" s="119"/>
      <c r="BJ16" s="169">
        <f>SUM(M16,Q16,U16,Y16,AC16,AG16,AK16,AO16,AS16,AW16,BA16,BE16)</f>
        <v>0</v>
      </c>
      <c r="BK16" s="170">
        <f>AVERAGE(BJ16:BJ17)</f>
        <v>0</v>
      </c>
      <c r="BL16" s="171"/>
      <c r="BM16" s="171"/>
      <c r="BN16" s="171"/>
      <c r="BO16" s="171"/>
      <c r="BP16" s="171"/>
      <c r="BQ16" s="171"/>
      <c r="BR16" s="171"/>
      <c r="BS16" s="171"/>
      <c r="BT16" s="171"/>
      <c r="BU16" s="171"/>
      <c r="BV16" s="171"/>
      <c r="BW16" s="171"/>
      <c r="BX16" s="171"/>
      <c r="BY16" s="171"/>
      <c r="BZ16" s="171"/>
      <c r="CA16" s="171"/>
      <c r="CB16" s="171"/>
    </row>
    <row r="17" spans="1:64" s="171" customFormat="1" ht="57.75" thickBot="1" x14ac:dyDescent="0.3">
      <c r="A17" s="52"/>
      <c r="B17" s="173"/>
      <c r="C17" s="174" t="s">
        <v>69</v>
      </c>
      <c r="D17" s="95" t="s">
        <v>70</v>
      </c>
      <c r="E17" s="159" t="s">
        <v>71</v>
      </c>
      <c r="F17" s="175" t="s">
        <v>39</v>
      </c>
      <c r="G17" s="358"/>
      <c r="H17" s="176">
        <v>1</v>
      </c>
      <c r="I17" s="177"/>
      <c r="J17" s="178">
        <f>H17/12</f>
        <v>8.3333333333333329E-2</v>
      </c>
      <c r="K17" s="179"/>
      <c r="L17" s="179"/>
      <c r="M17" s="180">
        <f>K17*$J$17</f>
        <v>0</v>
      </c>
      <c r="N17" s="181"/>
      <c r="O17" s="182"/>
      <c r="P17" s="183"/>
      <c r="Q17" s="180">
        <f>O17*$J$17</f>
        <v>0</v>
      </c>
      <c r="R17" s="181"/>
      <c r="S17" s="182"/>
      <c r="T17" s="183"/>
      <c r="U17" s="180">
        <f>S17*$J$17</f>
        <v>0</v>
      </c>
      <c r="V17" s="181"/>
      <c r="W17" s="182"/>
      <c r="X17" s="183"/>
      <c r="Y17" s="180">
        <f>W17*$J$17</f>
        <v>0</v>
      </c>
      <c r="Z17" s="181"/>
      <c r="AA17" s="182"/>
      <c r="AB17" s="183"/>
      <c r="AC17" s="180">
        <f>AA17*$J$17</f>
        <v>0</v>
      </c>
      <c r="AD17" s="181"/>
      <c r="AE17" s="182"/>
      <c r="AF17" s="183"/>
      <c r="AG17" s="180">
        <f>AE17*$J$17</f>
        <v>0</v>
      </c>
      <c r="AH17" s="181"/>
      <c r="AI17" s="182"/>
      <c r="AJ17" s="183"/>
      <c r="AK17" s="180">
        <f>AI17*$J$17</f>
        <v>0</v>
      </c>
      <c r="AL17" s="181"/>
      <c r="AM17" s="182"/>
      <c r="AN17" s="183"/>
      <c r="AO17" s="180">
        <f>AM17*$J$17</f>
        <v>0</v>
      </c>
      <c r="AP17" s="181"/>
      <c r="AQ17" s="182"/>
      <c r="AR17" s="183"/>
      <c r="AS17" s="180">
        <f>AQ17*$J$17</f>
        <v>0</v>
      </c>
      <c r="AT17" s="181"/>
      <c r="AU17" s="182"/>
      <c r="AV17" s="183"/>
      <c r="AW17" s="180">
        <f>AU17*$J$17</f>
        <v>0</v>
      </c>
      <c r="AX17" s="181"/>
      <c r="AY17" s="182"/>
      <c r="AZ17" s="183"/>
      <c r="BA17" s="180">
        <f>AY17*$J$17</f>
        <v>0</v>
      </c>
      <c r="BB17" s="181"/>
      <c r="BC17" s="182"/>
      <c r="BD17" s="183"/>
      <c r="BE17" s="180">
        <f>BC17*$J$17</f>
        <v>0</v>
      </c>
      <c r="BF17" s="184"/>
      <c r="BG17" s="185">
        <f>IFERROR(AVERAGE(K17,O17,S17,W17,AA17,AE17,AI17,AM17,AQ17,AU17,AY17,BC17),0)</f>
        <v>0</v>
      </c>
      <c r="BH17" s="186"/>
      <c r="BI17" s="187"/>
      <c r="BJ17" s="188">
        <f>SUM(M17,Q17,U17,Y17,AC17,AG17,AK17,AO17,AS17,AW17,BA17,BE17)</f>
        <v>0</v>
      </c>
      <c r="BK17" s="189"/>
    </row>
    <row r="18" spans="1:64" s="125" customFormat="1" ht="87" customHeight="1" x14ac:dyDescent="0.25">
      <c r="A18" s="112" t="s">
        <v>72</v>
      </c>
      <c r="B18" s="157" t="s">
        <v>147</v>
      </c>
      <c r="C18" s="190" t="s">
        <v>73</v>
      </c>
      <c r="D18" s="159" t="s">
        <v>74</v>
      </c>
      <c r="E18" s="113" t="s">
        <v>75</v>
      </c>
      <c r="F18" s="191" t="s">
        <v>39</v>
      </c>
      <c r="G18" s="369">
        <f>AVERAGE(H18:I19)</f>
        <v>1</v>
      </c>
      <c r="H18" s="192">
        <v>1</v>
      </c>
      <c r="I18" s="193"/>
      <c r="J18" s="194">
        <f>H18/12</f>
        <v>8.3333333333333329E-2</v>
      </c>
      <c r="K18" s="162"/>
      <c r="L18" s="162"/>
      <c r="M18" s="163">
        <f>K18*$J$18</f>
        <v>0</v>
      </c>
      <c r="N18" s="164"/>
      <c r="O18" s="165"/>
      <c r="P18" s="166"/>
      <c r="Q18" s="163">
        <f>O18*$J$18</f>
        <v>0</v>
      </c>
      <c r="R18" s="164"/>
      <c r="S18" s="165"/>
      <c r="T18" s="166"/>
      <c r="U18" s="163">
        <f>S18*$J$18</f>
        <v>0</v>
      </c>
      <c r="V18" s="164"/>
      <c r="W18" s="165"/>
      <c r="X18" s="166"/>
      <c r="Y18" s="163">
        <f>W18*$J$18</f>
        <v>0</v>
      </c>
      <c r="Z18" s="164"/>
      <c r="AA18" s="165"/>
      <c r="AB18" s="166"/>
      <c r="AC18" s="163">
        <f>AA18*$J$18</f>
        <v>0</v>
      </c>
      <c r="AD18" s="164"/>
      <c r="AE18" s="165"/>
      <c r="AF18" s="166"/>
      <c r="AG18" s="163">
        <f>AE18*$J$18</f>
        <v>0</v>
      </c>
      <c r="AH18" s="164"/>
      <c r="AI18" s="165"/>
      <c r="AJ18" s="166"/>
      <c r="AK18" s="163">
        <f>AI18*$J$18</f>
        <v>0</v>
      </c>
      <c r="AL18" s="164"/>
      <c r="AM18" s="165"/>
      <c r="AN18" s="166"/>
      <c r="AO18" s="163">
        <f>AM18*$J$18</f>
        <v>0</v>
      </c>
      <c r="AP18" s="164"/>
      <c r="AQ18" s="165"/>
      <c r="AR18" s="166"/>
      <c r="AS18" s="163">
        <f>AQ18*$J$18</f>
        <v>0</v>
      </c>
      <c r="AT18" s="164"/>
      <c r="AU18" s="165"/>
      <c r="AV18" s="166"/>
      <c r="AW18" s="163">
        <f>AU18*$J$18</f>
        <v>0</v>
      </c>
      <c r="AX18" s="164"/>
      <c r="AY18" s="165"/>
      <c r="AZ18" s="166"/>
      <c r="BA18" s="163">
        <f>AY18*$J$18</f>
        <v>0</v>
      </c>
      <c r="BB18" s="164"/>
      <c r="BC18" s="165"/>
      <c r="BD18" s="166"/>
      <c r="BE18" s="163">
        <f>BC18*$J$18</f>
        <v>0</v>
      </c>
      <c r="BF18" s="167"/>
      <c r="BG18" s="168">
        <f>IFERROR(AVERAGE(K18,O18,S18,W18,AA18,AE18,AI18,AM18,AQ18,AU18,AY18,BC18),0)</f>
        <v>0</v>
      </c>
      <c r="BH18" s="118"/>
      <c r="BI18" s="119"/>
      <c r="BJ18" s="195">
        <f>SUM(M16,Q16,U16,Y16,AC16,AG16,AK16,AO16,AS16,AW16,BA16,BE16)</f>
        <v>0</v>
      </c>
      <c r="BK18" s="196">
        <f>AVERAGE(BJ18:BJ19)</f>
        <v>0</v>
      </c>
    </row>
    <row r="19" spans="1:64" s="125" customFormat="1" ht="78.75" customHeight="1" x14ac:dyDescent="0.25">
      <c r="A19" s="52"/>
      <c r="B19" s="197"/>
      <c r="C19" s="378" t="s">
        <v>76</v>
      </c>
      <c r="D19" s="379" t="s">
        <v>77</v>
      </c>
      <c r="E19" s="379" t="s">
        <v>78</v>
      </c>
      <c r="F19" s="198" t="s">
        <v>60</v>
      </c>
      <c r="G19" s="370"/>
      <c r="H19" s="199">
        <v>1</v>
      </c>
      <c r="I19" s="200"/>
      <c r="J19" s="201">
        <f>H19/1</f>
        <v>1</v>
      </c>
      <c r="K19" s="202"/>
      <c r="L19" s="203"/>
      <c r="M19" s="203"/>
      <c r="N19" s="203"/>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8"/>
      <c r="BG19" s="204" t="s">
        <v>56</v>
      </c>
      <c r="BH19" s="89"/>
      <c r="BI19" s="61"/>
      <c r="BJ19" s="205"/>
      <c r="BK19" s="206"/>
    </row>
    <row r="20" spans="1:64" s="125" customFormat="1" ht="44.25" customHeight="1" x14ac:dyDescent="0.25">
      <c r="A20" s="52"/>
      <c r="B20" s="207" t="s">
        <v>79</v>
      </c>
      <c r="C20" s="208" t="s">
        <v>80</v>
      </c>
      <c r="D20" s="209" t="s">
        <v>81</v>
      </c>
      <c r="E20" s="209" t="s">
        <v>82</v>
      </c>
      <c r="F20" s="210" t="s">
        <v>39</v>
      </c>
      <c r="G20" s="371">
        <f>AVERAGE(H20:I22)</f>
        <v>1</v>
      </c>
      <c r="H20" s="199">
        <v>1</v>
      </c>
      <c r="I20" s="200"/>
      <c r="J20" s="201">
        <v>8.3333000000000004E-2</v>
      </c>
      <c r="K20" s="202"/>
      <c r="L20" s="203"/>
      <c r="M20" s="65">
        <f>K20*$J$20</f>
        <v>0</v>
      </c>
      <c r="N20" s="74"/>
      <c r="O20" s="67"/>
      <c r="P20" s="67"/>
      <c r="Q20" s="65">
        <f>O20*$J$20</f>
        <v>0</v>
      </c>
      <c r="R20" s="74"/>
      <c r="S20" s="67"/>
      <c r="T20" s="67"/>
      <c r="U20" s="65">
        <f>S20*$J$20</f>
        <v>0</v>
      </c>
      <c r="V20" s="74"/>
      <c r="W20" s="67"/>
      <c r="X20" s="67"/>
      <c r="Y20" s="65">
        <f>W20*$J$20</f>
        <v>0</v>
      </c>
      <c r="Z20" s="74"/>
      <c r="AA20" s="67"/>
      <c r="AB20" s="67"/>
      <c r="AC20" s="65">
        <f>AA20*$J$20</f>
        <v>0</v>
      </c>
      <c r="AD20" s="74"/>
      <c r="AE20" s="67"/>
      <c r="AF20" s="67"/>
      <c r="AG20" s="65">
        <f>AE20*$J$20</f>
        <v>0</v>
      </c>
      <c r="AH20" s="74"/>
      <c r="AI20" s="67"/>
      <c r="AJ20" s="67"/>
      <c r="AK20" s="65">
        <f>AI20*$J$20</f>
        <v>0</v>
      </c>
      <c r="AL20" s="74"/>
      <c r="AM20" s="67"/>
      <c r="AN20" s="67"/>
      <c r="AO20" s="65">
        <f>AM20*$J$20</f>
        <v>0</v>
      </c>
      <c r="AP20" s="74"/>
      <c r="AQ20" s="67"/>
      <c r="AR20" s="67"/>
      <c r="AS20" s="65">
        <f>AQ20*$J$20</f>
        <v>0</v>
      </c>
      <c r="AT20" s="74"/>
      <c r="AU20" s="67"/>
      <c r="AV20" s="67"/>
      <c r="AW20" s="65">
        <f>AU20*$J$20</f>
        <v>0</v>
      </c>
      <c r="AX20" s="74"/>
      <c r="AY20" s="67"/>
      <c r="AZ20" s="67"/>
      <c r="BA20" s="65">
        <f>AY20*$J$20</f>
        <v>0</v>
      </c>
      <c r="BB20" s="74"/>
      <c r="BC20" s="67"/>
      <c r="BD20" s="67"/>
      <c r="BE20" s="65">
        <f>BC20*$J$20</f>
        <v>0</v>
      </c>
      <c r="BF20" s="74"/>
      <c r="BG20" s="204">
        <f>IFERROR(AVERAGE(K20,O20,S20,W20,AA20,AE20,AI20,AM20,AQ20,AU20,AY20,BC20),0)</f>
        <v>0</v>
      </c>
      <c r="BH20" s="89"/>
      <c r="BI20" s="61"/>
      <c r="BJ20" s="205">
        <f>SUM(M20,Q20,U20,Y20,AC20,AG20,AK20,AO20,AS20,AW20,BA20,BE20)</f>
        <v>0</v>
      </c>
      <c r="BK20" s="153">
        <f>AVERAGE(BJ20:BJ22)</f>
        <v>0</v>
      </c>
    </row>
    <row r="21" spans="1:64" s="125" customFormat="1" ht="51" customHeight="1" x14ac:dyDescent="0.25">
      <c r="A21" s="52"/>
      <c r="B21" s="211"/>
      <c r="C21" s="212" t="s">
        <v>83</v>
      </c>
      <c r="D21" s="213"/>
      <c r="E21" s="214"/>
      <c r="F21" s="210" t="s">
        <v>39</v>
      </c>
      <c r="G21" s="372"/>
      <c r="H21" s="199">
        <v>1</v>
      </c>
      <c r="I21" s="200"/>
      <c r="J21" s="201">
        <v>8.3333000000000004E-2</v>
      </c>
      <c r="K21" s="202"/>
      <c r="L21" s="203"/>
      <c r="M21" s="65">
        <f>K21*$J$21</f>
        <v>0</v>
      </c>
      <c r="N21" s="74"/>
      <c r="O21" s="67"/>
      <c r="P21" s="67"/>
      <c r="Q21" s="65">
        <f>O21*$J$21</f>
        <v>0</v>
      </c>
      <c r="R21" s="74"/>
      <c r="S21" s="67"/>
      <c r="T21" s="67"/>
      <c r="U21" s="65">
        <f>S21*$J$21</f>
        <v>0</v>
      </c>
      <c r="V21" s="74"/>
      <c r="W21" s="67"/>
      <c r="X21" s="67"/>
      <c r="Y21" s="65">
        <f>W21*$J$21</f>
        <v>0</v>
      </c>
      <c r="Z21" s="74"/>
      <c r="AA21" s="67"/>
      <c r="AB21" s="67"/>
      <c r="AC21" s="65">
        <f>AA21*$J$21</f>
        <v>0</v>
      </c>
      <c r="AD21" s="74"/>
      <c r="AE21" s="67"/>
      <c r="AF21" s="67"/>
      <c r="AG21" s="65">
        <f>AE21*$J$21</f>
        <v>0</v>
      </c>
      <c r="AH21" s="74"/>
      <c r="AI21" s="67"/>
      <c r="AJ21" s="67"/>
      <c r="AK21" s="65">
        <f>AI21*$J$21</f>
        <v>0</v>
      </c>
      <c r="AL21" s="74"/>
      <c r="AM21" s="67"/>
      <c r="AN21" s="67"/>
      <c r="AO21" s="65">
        <f>AM21*$J$21</f>
        <v>0</v>
      </c>
      <c r="AP21" s="74"/>
      <c r="AQ21" s="67"/>
      <c r="AR21" s="67"/>
      <c r="AS21" s="65">
        <f>AQ21*$J$21</f>
        <v>0</v>
      </c>
      <c r="AT21" s="74"/>
      <c r="AU21" s="67"/>
      <c r="AV21" s="67"/>
      <c r="AW21" s="65">
        <f>AU21*$J$21</f>
        <v>0</v>
      </c>
      <c r="AX21" s="74"/>
      <c r="AY21" s="67"/>
      <c r="AZ21" s="67"/>
      <c r="BA21" s="65">
        <f>AY21*$J$21</f>
        <v>0</v>
      </c>
      <c r="BB21" s="74"/>
      <c r="BC21" s="67"/>
      <c r="BD21" s="67"/>
      <c r="BE21" s="65">
        <f>BC21*$J$21</f>
        <v>0</v>
      </c>
      <c r="BF21" s="74"/>
      <c r="BG21" s="204">
        <f>IFERROR(AVERAGE(K21,O21,S21,W21,AA21,AE21,AI21,AM21,AQ21,AU21,AY21,BC21),0)</f>
        <v>0</v>
      </c>
      <c r="BH21" s="89"/>
      <c r="BI21" s="61"/>
      <c r="BJ21" s="205">
        <f t="shared" ref="BJ21:BJ22" si="0">SUM(M21,Q21,U21,Y21,AC21,AG21,AK21,AO21,AS21,AW21,BA21,BE21)</f>
        <v>0</v>
      </c>
      <c r="BK21" s="153"/>
      <c r="BL21" s="215"/>
    </row>
    <row r="22" spans="1:64" s="125" customFormat="1" ht="48.75" customHeight="1" thickBot="1" x14ac:dyDescent="0.3">
      <c r="A22" s="155"/>
      <c r="B22" s="216"/>
      <c r="C22" s="212" t="s">
        <v>84</v>
      </c>
      <c r="D22" s="95" t="s">
        <v>85</v>
      </c>
      <c r="E22" s="213"/>
      <c r="F22" s="210" t="s">
        <v>39</v>
      </c>
      <c r="G22" s="373"/>
      <c r="H22" s="217">
        <v>1</v>
      </c>
      <c r="I22" s="218"/>
      <c r="J22" s="219">
        <v>8.3333000000000004E-2</v>
      </c>
      <c r="K22" s="220"/>
      <c r="L22" s="183"/>
      <c r="M22" s="221">
        <f>K22*$J$22</f>
        <v>0</v>
      </c>
      <c r="N22" s="222"/>
      <c r="O22" s="223"/>
      <c r="P22" s="223"/>
      <c r="Q22" s="221">
        <f>O22*$J$22</f>
        <v>0</v>
      </c>
      <c r="R22" s="222"/>
      <c r="S22" s="223"/>
      <c r="T22" s="223"/>
      <c r="U22" s="221">
        <f>S22*$J$22</f>
        <v>0</v>
      </c>
      <c r="V22" s="222"/>
      <c r="W22" s="223"/>
      <c r="X22" s="223"/>
      <c r="Y22" s="221">
        <f>W22*$J$22</f>
        <v>0</v>
      </c>
      <c r="Z22" s="222"/>
      <c r="AA22" s="223"/>
      <c r="AB22" s="223"/>
      <c r="AC22" s="221">
        <f>AA22*$J$22</f>
        <v>0</v>
      </c>
      <c r="AD22" s="222"/>
      <c r="AE22" s="223"/>
      <c r="AF22" s="223"/>
      <c r="AG22" s="221">
        <f>AE22*$J$22</f>
        <v>0</v>
      </c>
      <c r="AH22" s="222"/>
      <c r="AI22" s="223"/>
      <c r="AJ22" s="223"/>
      <c r="AK22" s="221">
        <f>AI22*$J$22</f>
        <v>0</v>
      </c>
      <c r="AL22" s="222"/>
      <c r="AM22" s="223"/>
      <c r="AN22" s="223"/>
      <c r="AO22" s="221">
        <f>AM22*$J$22</f>
        <v>0</v>
      </c>
      <c r="AP22" s="222"/>
      <c r="AQ22" s="223"/>
      <c r="AR22" s="223"/>
      <c r="AS22" s="221">
        <f>AQ22*$J$22</f>
        <v>0</v>
      </c>
      <c r="AT22" s="222"/>
      <c r="AU22" s="223"/>
      <c r="AV22" s="223"/>
      <c r="AW22" s="221">
        <f>AU22*$J$22</f>
        <v>0</v>
      </c>
      <c r="AX22" s="222"/>
      <c r="AY22" s="223"/>
      <c r="AZ22" s="223"/>
      <c r="BA22" s="221">
        <f>AY22*$J$22</f>
        <v>0</v>
      </c>
      <c r="BB22" s="222"/>
      <c r="BC22" s="223"/>
      <c r="BD22" s="223"/>
      <c r="BE22" s="221">
        <f>BC22*$J$22</f>
        <v>0</v>
      </c>
      <c r="BF22" s="222"/>
      <c r="BG22" s="224">
        <f>IFERROR(AVERAGE(K22,O22,S22,W22,AA22,AE22,AI22,AM22,AQ22,AU22,AY22,BC22),0)</f>
        <v>0</v>
      </c>
      <c r="BH22" s="101"/>
      <c r="BI22" s="102"/>
      <c r="BJ22" s="225">
        <f t="shared" si="0"/>
        <v>0</v>
      </c>
      <c r="BK22" s="156"/>
    </row>
    <row r="23" spans="1:64" s="125" customFormat="1" ht="115.5" customHeight="1" x14ac:dyDescent="0.25">
      <c r="A23" s="52" t="s">
        <v>86</v>
      </c>
      <c r="B23" s="226" t="s">
        <v>87</v>
      </c>
      <c r="C23" s="190" t="s">
        <v>88</v>
      </c>
      <c r="D23" s="159" t="s">
        <v>89</v>
      </c>
      <c r="E23" s="113" t="s">
        <v>90</v>
      </c>
      <c r="F23" s="191" t="s">
        <v>39</v>
      </c>
      <c r="G23" s="315">
        <f>AVERAGE(H23:I26)</f>
        <v>0.98</v>
      </c>
      <c r="H23" s="192">
        <v>1</v>
      </c>
      <c r="I23" s="193"/>
      <c r="J23" s="227">
        <f>H23/12</f>
        <v>8.3333333333333329E-2</v>
      </c>
      <c r="K23" s="228"/>
      <c r="L23" s="166"/>
      <c r="M23" s="229">
        <f>K23*$J$23</f>
        <v>0</v>
      </c>
      <c r="N23" s="230"/>
      <c r="O23" s="165"/>
      <c r="P23" s="231"/>
      <c r="Q23" s="229">
        <f>O23*$J$23</f>
        <v>0</v>
      </c>
      <c r="R23" s="230"/>
      <c r="S23" s="165"/>
      <c r="T23" s="231"/>
      <c r="U23" s="229">
        <f>S23*$J$23</f>
        <v>0</v>
      </c>
      <c r="V23" s="230"/>
      <c r="W23" s="165"/>
      <c r="X23" s="231"/>
      <c r="Y23" s="229">
        <f>W23*$J$23</f>
        <v>0</v>
      </c>
      <c r="Z23" s="230"/>
      <c r="AA23" s="165"/>
      <c r="AB23" s="231"/>
      <c r="AC23" s="229">
        <f>AA23*$J$23</f>
        <v>0</v>
      </c>
      <c r="AD23" s="230"/>
      <c r="AE23" s="165"/>
      <c r="AF23" s="231"/>
      <c r="AG23" s="229">
        <f>AE23*$J$23</f>
        <v>0</v>
      </c>
      <c r="AH23" s="230"/>
      <c r="AI23" s="165"/>
      <c r="AJ23" s="231"/>
      <c r="AK23" s="229">
        <f>AI23*$J$23</f>
        <v>0</v>
      </c>
      <c r="AL23" s="230"/>
      <c r="AM23" s="165"/>
      <c r="AN23" s="231"/>
      <c r="AO23" s="229">
        <f>AM23*$J$23</f>
        <v>0</v>
      </c>
      <c r="AP23" s="230"/>
      <c r="AQ23" s="165"/>
      <c r="AR23" s="231"/>
      <c r="AS23" s="229">
        <f>AQ23*$J$23</f>
        <v>0</v>
      </c>
      <c r="AT23" s="230"/>
      <c r="AU23" s="165"/>
      <c r="AV23" s="231"/>
      <c r="AW23" s="229">
        <f>AU23*$J$23</f>
        <v>0</v>
      </c>
      <c r="AX23" s="230"/>
      <c r="AY23" s="165"/>
      <c r="AZ23" s="231"/>
      <c r="BA23" s="229">
        <f>AY23*$J$23</f>
        <v>0</v>
      </c>
      <c r="BB23" s="230"/>
      <c r="BC23" s="165"/>
      <c r="BD23" s="231"/>
      <c r="BE23" s="229">
        <f>BC23*$J$23</f>
        <v>0</v>
      </c>
      <c r="BF23" s="232"/>
      <c r="BG23" s="168">
        <f>IFERROR(AVERAGE(K23,O23,S23,W23,AA23,AE23,AI23,AM23,AQ23,AU23,AY23,BC23),0)</f>
        <v>0</v>
      </c>
      <c r="BH23" s="118"/>
      <c r="BI23" s="119"/>
      <c r="BJ23" s="205">
        <f>SUM(M23,Q23,U23,Y23,AC23,AG23,AK23,AO23,AS23,AW23,BA23,BE23)</f>
        <v>0</v>
      </c>
      <c r="BK23" s="196">
        <f>AVERAGE(BJ23:BJ26)</f>
        <v>0</v>
      </c>
    </row>
    <row r="24" spans="1:64" s="125" customFormat="1" ht="50.25" customHeight="1" x14ac:dyDescent="0.25">
      <c r="A24" s="92"/>
      <c r="B24" s="233"/>
      <c r="C24" s="234" t="s">
        <v>91</v>
      </c>
      <c r="D24" s="55" t="s">
        <v>92</v>
      </c>
      <c r="E24" s="209" t="s">
        <v>93</v>
      </c>
      <c r="F24" s="210" t="s">
        <v>39</v>
      </c>
      <c r="G24" s="340"/>
      <c r="H24" s="199">
        <v>0.99</v>
      </c>
      <c r="I24" s="200"/>
      <c r="J24" s="201">
        <f>H24/12</f>
        <v>8.2500000000000004E-2</v>
      </c>
      <c r="K24" s="202"/>
      <c r="L24" s="203"/>
      <c r="M24" s="65">
        <f>K24*$J$24</f>
        <v>0</v>
      </c>
      <c r="N24" s="66"/>
      <c r="O24" s="68"/>
      <c r="P24" s="69"/>
      <c r="Q24" s="65">
        <f>O24*$J$24</f>
        <v>0</v>
      </c>
      <c r="R24" s="66"/>
      <c r="S24" s="68"/>
      <c r="T24" s="69"/>
      <c r="U24" s="65">
        <f>S24*$J$24</f>
        <v>0</v>
      </c>
      <c r="V24" s="66"/>
      <c r="W24" s="68"/>
      <c r="X24" s="69"/>
      <c r="Y24" s="65">
        <f>W24*$J$24</f>
        <v>0</v>
      </c>
      <c r="Z24" s="66"/>
      <c r="AA24" s="68"/>
      <c r="AB24" s="69"/>
      <c r="AC24" s="65">
        <f>AA24*$J$24</f>
        <v>0</v>
      </c>
      <c r="AD24" s="66"/>
      <c r="AE24" s="68"/>
      <c r="AF24" s="69"/>
      <c r="AG24" s="65">
        <f>AE24*$J$24</f>
        <v>0</v>
      </c>
      <c r="AH24" s="66"/>
      <c r="AI24" s="68"/>
      <c r="AJ24" s="69"/>
      <c r="AK24" s="65">
        <f>AI24*$J$24</f>
        <v>0</v>
      </c>
      <c r="AL24" s="66"/>
      <c r="AM24" s="68"/>
      <c r="AN24" s="69"/>
      <c r="AO24" s="65">
        <f>AM24*$J$24</f>
        <v>0</v>
      </c>
      <c r="AP24" s="66"/>
      <c r="AQ24" s="68"/>
      <c r="AR24" s="69"/>
      <c r="AS24" s="65">
        <f>AQ24*$J$24</f>
        <v>0</v>
      </c>
      <c r="AT24" s="66"/>
      <c r="AU24" s="68"/>
      <c r="AV24" s="69"/>
      <c r="AW24" s="65">
        <f>AU24*$J$24</f>
        <v>0</v>
      </c>
      <c r="AX24" s="66"/>
      <c r="AY24" s="68"/>
      <c r="AZ24" s="69"/>
      <c r="BA24" s="65">
        <f>AY24*$J$24</f>
        <v>0</v>
      </c>
      <c r="BB24" s="66"/>
      <c r="BC24" s="68"/>
      <c r="BD24" s="69"/>
      <c r="BE24" s="65">
        <f>BC24*$J$24</f>
        <v>0</v>
      </c>
      <c r="BF24" s="74"/>
      <c r="BG24" s="204">
        <f t="shared" ref="BG24:BG36" si="1">AVERAGE(K24:BC24)</f>
        <v>0</v>
      </c>
      <c r="BH24" s="89"/>
      <c r="BI24" s="61"/>
      <c r="BJ24" s="205">
        <f>SUM(M24,Q24,U24,Y24,AC24,AG24,AK24,AO24,AS24,AW24,BA24,BE24)</f>
        <v>0</v>
      </c>
      <c r="BK24" s="79"/>
    </row>
    <row r="25" spans="1:64" s="125" customFormat="1" ht="57" x14ac:dyDescent="0.25">
      <c r="A25" s="92"/>
      <c r="B25" s="233"/>
      <c r="C25" s="234" t="s">
        <v>94</v>
      </c>
      <c r="D25" s="55" t="s">
        <v>95</v>
      </c>
      <c r="E25" s="213"/>
      <c r="F25" s="210" t="s">
        <v>39</v>
      </c>
      <c r="G25" s="340"/>
      <c r="H25" s="199">
        <v>0.99</v>
      </c>
      <c r="I25" s="200"/>
      <c r="J25" s="201">
        <f t="shared" ref="J25:J26" si="2">H25/12</f>
        <v>8.2500000000000004E-2</v>
      </c>
      <c r="K25" s="202"/>
      <c r="L25" s="203"/>
      <c r="M25" s="65">
        <f>K25*$J$25</f>
        <v>0</v>
      </c>
      <c r="N25" s="66"/>
      <c r="O25" s="68"/>
      <c r="P25" s="69"/>
      <c r="Q25" s="65">
        <f>O25*$J$25</f>
        <v>0</v>
      </c>
      <c r="R25" s="66"/>
      <c r="S25" s="68"/>
      <c r="T25" s="69"/>
      <c r="U25" s="65">
        <f>S25*$J$25</f>
        <v>0</v>
      </c>
      <c r="V25" s="66"/>
      <c r="W25" s="68"/>
      <c r="X25" s="69"/>
      <c r="Y25" s="65">
        <f>W25*$J$25</f>
        <v>0</v>
      </c>
      <c r="Z25" s="66"/>
      <c r="AA25" s="68"/>
      <c r="AB25" s="69"/>
      <c r="AC25" s="65">
        <f>AA25*$J$25</f>
        <v>0</v>
      </c>
      <c r="AD25" s="66"/>
      <c r="AE25" s="68"/>
      <c r="AF25" s="69"/>
      <c r="AG25" s="65">
        <f>AE25*$J$25</f>
        <v>0</v>
      </c>
      <c r="AH25" s="66"/>
      <c r="AI25" s="68"/>
      <c r="AJ25" s="69"/>
      <c r="AK25" s="65">
        <f>AI25*$J$25</f>
        <v>0</v>
      </c>
      <c r="AL25" s="66"/>
      <c r="AM25" s="68"/>
      <c r="AN25" s="69"/>
      <c r="AO25" s="65">
        <f>AM25*$J$25</f>
        <v>0</v>
      </c>
      <c r="AP25" s="66"/>
      <c r="AQ25" s="68"/>
      <c r="AR25" s="69"/>
      <c r="AS25" s="65">
        <f>AQ25*$J$25</f>
        <v>0</v>
      </c>
      <c r="AT25" s="66"/>
      <c r="AU25" s="68"/>
      <c r="AV25" s="69"/>
      <c r="AW25" s="65">
        <f>AU25*$J$25</f>
        <v>0</v>
      </c>
      <c r="AX25" s="66"/>
      <c r="AY25" s="68"/>
      <c r="AZ25" s="69"/>
      <c r="BA25" s="65">
        <f>AY25*$J$25</f>
        <v>0</v>
      </c>
      <c r="BB25" s="66"/>
      <c r="BC25" s="68"/>
      <c r="BD25" s="69"/>
      <c r="BE25" s="65">
        <f>BC25*$J$25</f>
        <v>0</v>
      </c>
      <c r="BF25" s="74"/>
      <c r="BG25" s="204">
        <f t="shared" si="1"/>
        <v>0</v>
      </c>
      <c r="BH25" s="89"/>
      <c r="BI25" s="61"/>
      <c r="BJ25" s="205">
        <f>SUM(M25,Q25,U25,Y25,AC25,AG25,AK25,AO25,AS25,AW25,BA25,BE25)</f>
        <v>0</v>
      </c>
      <c r="BK25" s="79"/>
    </row>
    <row r="26" spans="1:64" s="125" customFormat="1" ht="74.25" customHeight="1" thickBot="1" x14ac:dyDescent="0.3">
      <c r="A26" s="92"/>
      <c r="B26" s="233"/>
      <c r="C26" s="208" t="s">
        <v>96</v>
      </c>
      <c r="D26" s="95" t="s">
        <v>97</v>
      </c>
      <c r="E26" s="235" t="s">
        <v>98</v>
      </c>
      <c r="F26" s="210" t="s">
        <v>39</v>
      </c>
      <c r="G26" s="358"/>
      <c r="H26" s="217">
        <v>0.94</v>
      </c>
      <c r="I26" s="218"/>
      <c r="J26" s="201">
        <f t="shared" si="2"/>
        <v>7.8333333333333324E-2</v>
      </c>
      <c r="K26" s="236"/>
      <c r="L26" s="237"/>
      <c r="M26" s="238">
        <f>IFERROR(K26/L26,0)</f>
        <v>0</v>
      </c>
      <c r="N26" s="239">
        <f>M26*$J$26</f>
        <v>0</v>
      </c>
      <c r="O26" s="237"/>
      <c r="P26" s="237"/>
      <c r="Q26" s="238">
        <f>IFERROR(O26/P26,0)</f>
        <v>0</v>
      </c>
      <c r="R26" s="239">
        <f>Q26*$J$26</f>
        <v>0</v>
      </c>
      <c r="S26" s="237"/>
      <c r="T26" s="237"/>
      <c r="U26" s="238">
        <f>IFERROR(S26/T26,0)</f>
        <v>0</v>
      </c>
      <c r="V26" s="239">
        <f>U26*$J$26</f>
        <v>0</v>
      </c>
      <c r="W26" s="237"/>
      <c r="X26" s="237"/>
      <c r="Y26" s="238">
        <f>IFERROR(W26/X26,0)</f>
        <v>0</v>
      </c>
      <c r="Z26" s="239">
        <f>Y26*$J$26</f>
        <v>0</v>
      </c>
      <c r="AA26" s="237"/>
      <c r="AB26" s="237"/>
      <c r="AC26" s="238">
        <f>IFERROR(AA26/AB26,0)</f>
        <v>0</v>
      </c>
      <c r="AD26" s="239">
        <f>AC26*$J$26</f>
        <v>0</v>
      </c>
      <c r="AE26" s="237"/>
      <c r="AF26" s="237"/>
      <c r="AG26" s="238">
        <f>IFERROR(AE26/AF26,0)</f>
        <v>0</v>
      </c>
      <c r="AH26" s="239">
        <f>AG26*$J$26</f>
        <v>0</v>
      </c>
      <c r="AI26" s="237"/>
      <c r="AJ26" s="237"/>
      <c r="AK26" s="238">
        <f>IFERROR(AI26/AJ26,0)</f>
        <v>0</v>
      </c>
      <c r="AL26" s="239">
        <f>AK26*$J$26</f>
        <v>0</v>
      </c>
      <c r="AM26" s="237"/>
      <c r="AN26" s="237"/>
      <c r="AO26" s="238">
        <f>IFERROR(AM26/AN26,0)</f>
        <v>0</v>
      </c>
      <c r="AP26" s="239">
        <f>AO26*$J$26</f>
        <v>0</v>
      </c>
      <c r="AQ26" s="237"/>
      <c r="AR26" s="237"/>
      <c r="AS26" s="238">
        <f>IFERROR(AQ26/AR26,0)</f>
        <v>0</v>
      </c>
      <c r="AT26" s="239">
        <f>AS26*$J$26</f>
        <v>0</v>
      </c>
      <c r="AU26" s="237"/>
      <c r="AV26" s="237"/>
      <c r="AW26" s="238">
        <f>IFERROR(AU26/AV26,0)</f>
        <v>0</v>
      </c>
      <c r="AX26" s="239">
        <f>AW26*$J$26</f>
        <v>0</v>
      </c>
      <c r="AY26" s="237"/>
      <c r="AZ26" s="237"/>
      <c r="BA26" s="238">
        <f>IFERROR(AY26/AZ26,0)</f>
        <v>0</v>
      </c>
      <c r="BB26" s="239">
        <f>BA26*$J$26</f>
        <v>0</v>
      </c>
      <c r="BC26" s="237"/>
      <c r="BD26" s="237"/>
      <c r="BE26" s="238">
        <f>IFERROR(BC26/BD26,0)</f>
        <v>0</v>
      </c>
      <c r="BF26" s="239">
        <f>BE26*$J$26</f>
        <v>0</v>
      </c>
      <c r="BG26" s="240">
        <f>SUM(K26,O26,S26,W26,AA26,AE26,AI26,AM26,AQ26,AU26,AY26,BC26)</f>
        <v>0</v>
      </c>
      <c r="BH26" s="241">
        <f>SUM(L26,P26,T26,X26,AB26,AF26,AJ26,AN26,AR26,AV26,AZ26,BD26)</f>
        <v>0</v>
      </c>
      <c r="BI26" s="238">
        <f>IFERROR(BG26/BH26,0)</f>
        <v>0</v>
      </c>
      <c r="BJ26" s="225">
        <f>SUM(N26,R26,V26,Z26,AD26,AH26,AL26,AP26,AT26,AX26,BB26,BF26)</f>
        <v>0</v>
      </c>
      <c r="BK26" s="111"/>
    </row>
    <row r="27" spans="1:64" ht="62.25" customHeight="1" x14ac:dyDescent="0.25">
      <c r="A27" s="112" t="s">
        <v>99</v>
      </c>
      <c r="B27" s="157" t="s">
        <v>100</v>
      </c>
      <c r="C27" s="190" t="s">
        <v>101</v>
      </c>
      <c r="D27" s="159" t="s">
        <v>102</v>
      </c>
      <c r="E27" s="242" t="s">
        <v>103</v>
      </c>
      <c r="F27" s="191" t="s">
        <v>47</v>
      </c>
      <c r="G27" s="315">
        <f>AVERAGE(H27,H28,I29)</f>
        <v>1</v>
      </c>
      <c r="H27" s="114">
        <v>1</v>
      </c>
      <c r="I27" s="115"/>
      <c r="J27" s="116">
        <f>H27/4</f>
        <v>0.25</v>
      </c>
      <c r="K27" s="168"/>
      <c r="L27" s="118"/>
      <c r="M27" s="118"/>
      <c r="N27" s="119"/>
      <c r="O27" s="121"/>
      <c r="P27" s="122"/>
      <c r="Q27" s="122"/>
      <c r="R27" s="123"/>
      <c r="S27" s="114"/>
      <c r="T27" s="162"/>
      <c r="U27" s="163">
        <f>S27*$J$27</f>
        <v>0</v>
      </c>
      <c r="V27" s="164"/>
      <c r="W27" s="121"/>
      <c r="X27" s="122"/>
      <c r="Y27" s="122"/>
      <c r="Z27" s="123"/>
      <c r="AA27" s="121"/>
      <c r="AB27" s="122"/>
      <c r="AC27" s="122"/>
      <c r="AD27" s="123"/>
      <c r="AE27" s="114"/>
      <c r="AF27" s="162"/>
      <c r="AG27" s="163">
        <f>AE27*$J$27</f>
        <v>0</v>
      </c>
      <c r="AH27" s="164"/>
      <c r="AI27" s="121"/>
      <c r="AJ27" s="122"/>
      <c r="AK27" s="122"/>
      <c r="AL27" s="123"/>
      <c r="AM27" s="121"/>
      <c r="AN27" s="122"/>
      <c r="AO27" s="122"/>
      <c r="AP27" s="123"/>
      <c r="AQ27" s="114"/>
      <c r="AR27" s="162"/>
      <c r="AS27" s="163">
        <f>AQ27*$J$27</f>
        <v>0</v>
      </c>
      <c r="AT27" s="164"/>
      <c r="AU27" s="121"/>
      <c r="AV27" s="122"/>
      <c r="AW27" s="122"/>
      <c r="AX27" s="123"/>
      <c r="AY27" s="121"/>
      <c r="AZ27" s="122"/>
      <c r="BA27" s="122"/>
      <c r="BB27" s="123"/>
      <c r="BC27" s="114"/>
      <c r="BD27" s="162"/>
      <c r="BE27" s="163">
        <f>BC27*$J$27</f>
        <v>0</v>
      </c>
      <c r="BF27" s="164"/>
      <c r="BG27" s="168">
        <f>IFERROR(AVERAGE(S27,AE27,AQ27,BC27),0)</f>
        <v>0</v>
      </c>
      <c r="BH27" s="118"/>
      <c r="BI27" s="119"/>
      <c r="BJ27" s="152">
        <f>SUM(U27,AG27,AS27,BE27)</f>
        <v>0</v>
      </c>
      <c r="BK27" s="243">
        <f>AVERAGE(BJ27:BJ29)</f>
        <v>0</v>
      </c>
    </row>
    <row r="28" spans="1:64" ht="44.25" customHeight="1" x14ac:dyDescent="0.25">
      <c r="A28" s="52"/>
      <c r="B28" s="53"/>
      <c r="C28" s="208" t="s">
        <v>104</v>
      </c>
      <c r="D28" s="55" t="s">
        <v>105</v>
      </c>
      <c r="E28" s="244" t="s">
        <v>106</v>
      </c>
      <c r="F28" s="210" t="s">
        <v>39</v>
      </c>
      <c r="G28" s="340"/>
      <c r="H28" s="145">
        <v>1</v>
      </c>
      <c r="I28" s="146"/>
      <c r="J28" s="201">
        <f>H28/12</f>
        <v>8.3333333333333329E-2</v>
      </c>
      <c r="K28" s="245"/>
      <c r="L28" s="151"/>
      <c r="M28" s="70">
        <f>K28*$J$28</f>
        <v>0</v>
      </c>
      <c r="N28" s="246"/>
      <c r="O28" s="64"/>
      <c r="P28" s="64"/>
      <c r="Q28" s="70">
        <f>O28*$J$28</f>
        <v>0</v>
      </c>
      <c r="R28" s="246"/>
      <c r="S28" s="64"/>
      <c r="T28" s="64"/>
      <c r="U28" s="70">
        <f>S28*$J$28</f>
        <v>0</v>
      </c>
      <c r="V28" s="246"/>
      <c r="W28" s="64"/>
      <c r="X28" s="64"/>
      <c r="Y28" s="70">
        <f>W28*$J$28</f>
        <v>0</v>
      </c>
      <c r="Z28" s="246"/>
      <c r="AA28" s="64"/>
      <c r="AB28" s="64"/>
      <c r="AC28" s="70">
        <f>AA28*$J$28</f>
        <v>0</v>
      </c>
      <c r="AD28" s="246"/>
      <c r="AE28" s="64"/>
      <c r="AF28" s="64"/>
      <c r="AG28" s="70">
        <f>AE28*$J$28</f>
        <v>0</v>
      </c>
      <c r="AH28" s="246"/>
      <c r="AI28" s="64"/>
      <c r="AJ28" s="64"/>
      <c r="AK28" s="70">
        <f>AI28*$J$28</f>
        <v>0</v>
      </c>
      <c r="AL28" s="246"/>
      <c r="AM28" s="64"/>
      <c r="AN28" s="64"/>
      <c r="AO28" s="70">
        <f>AM28*$J$28</f>
        <v>0</v>
      </c>
      <c r="AP28" s="246"/>
      <c r="AQ28" s="64"/>
      <c r="AR28" s="64"/>
      <c r="AS28" s="70">
        <f>AQ28*$J$28</f>
        <v>0</v>
      </c>
      <c r="AT28" s="246"/>
      <c r="AU28" s="64"/>
      <c r="AV28" s="64"/>
      <c r="AW28" s="70">
        <f>AU28*$J$28</f>
        <v>0</v>
      </c>
      <c r="AX28" s="246"/>
      <c r="AY28" s="64"/>
      <c r="AZ28" s="64"/>
      <c r="BA28" s="70">
        <f>AY28*$J$28</f>
        <v>0</v>
      </c>
      <c r="BB28" s="246"/>
      <c r="BC28" s="64"/>
      <c r="BD28" s="64"/>
      <c r="BE28" s="70">
        <f>BC28*$J$28</f>
        <v>0</v>
      </c>
      <c r="BF28" s="246"/>
      <c r="BG28" s="204">
        <f>IFERROR(AVERAGE(K28,O28,S28,W28,AA28,AE28,AI28,AM28,AQ28,AU28,AY28,BC28),0)</f>
        <v>0</v>
      </c>
      <c r="BH28" s="89"/>
      <c r="BI28" s="61"/>
      <c r="BJ28" s="205">
        <f>SUM(M28,Q28,U28,Y28,AC28,AG28,AK28,AO28,AS28,AW28,BA28,BE28)</f>
        <v>0</v>
      </c>
      <c r="BK28" s="247"/>
    </row>
    <row r="29" spans="1:64" ht="75" customHeight="1" thickBot="1" x14ac:dyDescent="0.3">
      <c r="A29" s="155"/>
      <c r="B29" s="173"/>
      <c r="C29" s="248" t="s">
        <v>107</v>
      </c>
      <c r="D29" s="95" t="s">
        <v>108</v>
      </c>
      <c r="E29" s="249" t="s">
        <v>109</v>
      </c>
      <c r="F29" s="250" t="s">
        <v>39</v>
      </c>
      <c r="G29" s="358"/>
      <c r="H29" s="251" t="s">
        <v>110</v>
      </c>
      <c r="I29" s="238">
        <v>1</v>
      </c>
      <c r="J29" s="178">
        <f>I29/12</f>
        <v>8.3333333333333329E-2</v>
      </c>
      <c r="K29" s="236"/>
      <c r="L29" s="251">
        <f>IF(K29&lt;=3,100%,0%)</f>
        <v>1</v>
      </c>
      <c r="M29" s="252">
        <f>IFERROR(IF(AVERAGE(K29)&lt;=3,100%,0%),0)</f>
        <v>0</v>
      </c>
      <c r="N29" s="253">
        <f>M29*$J$29</f>
        <v>0</v>
      </c>
      <c r="O29" s="237"/>
      <c r="P29" s="251">
        <f>IF(O29&lt;=3,100%,0%)</f>
        <v>1</v>
      </c>
      <c r="Q29" s="252">
        <f>IFERROR(IF(AVERAGE(K29,O29)&lt;=3,100%,0%),0)</f>
        <v>0</v>
      </c>
      <c r="R29" s="253">
        <f>Q29*$J$29</f>
        <v>0</v>
      </c>
      <c r="S29" s="237"/>
      <c r="T29" s="251">
        <f>IF(S29&lt;=3,100%,0%)</f>
        <v>1</v>
      </c>
      <c r="U29" s="252">
        <f>IFERROR(IF(AVERAGE(K29,O29,S29)&lt;=3,100%,0%),0)</f>
        <v>0</v>
      </c>
      <c r="V29" s="253">
        <f>U29*$J$29</f>
        <v>0</v>
      </c>
      <c r="W29" s="237"/>
      <c r="X29" s="251">
        <f>IF(W29&lt;=3,100%,0%)</f>
        <v>1</v>
      </c>
      <c r="Y29" s="252">
        <f>IFERROR(IF(AVERAGE(K29,O29,S29,W29)&lt;=3,100%,0%),0)</f>
        <v>0</v>
      </c>
      <c r="Z29" s="253">
        <f>Y29*$J$29</f>
        <v>0</v>
      </c>
      <c r="AA29" s="237"/>
      <c r="AB29" s="251">
        <f>IF(AA29&lt;=3,100%,0%)</f>
        <v>1</v>
      </c>
      <c r="AC29" s="252">
        <f>IFERROR(IF(AVERAGE(K29,O29,S29,W29,AA29)&lt;=3,100%,0%),0)</f>
        <v>0</v>
      </c>
      <c r="AD29" s="253">
        <f>AC29*$J$29</f>
        <v>0</v>
      </c>
      <c r="AE29" s="237"/>
      <c r="AF29" s="251">
        <f>IF(AE29&lt;=3,100%,0%)</f>
        <v>1</v>
      </c>
      <c r="AG29" s="252">
        <f>IFERROR(IF(AVERAGE(K29,O29,S29,W29,AA29,AE29)&lt;=3,100%,0%),0)</f>
        <v>0</v>
      </c>
      <c r="AH29" s="253">
        <f>AG29*$J$29</f>
        <v>0</v>
      </c>
      <c r="AI29" s="237"/>
      <c r="AJ29" s="251">
        <f>IF(AI29&lt;=3,100%,0%)</f>
        <v>1</v>
      </c>
      <c r="AK29" s="252">
        <f>IFERROR(IF(AVERAGE(O29,S29,W29,AA29,AE29,AI29)&lt;=3,100%,0%),0)</f>
        <v>0</v>
      </c>
      <c r="AL29" s="253">
        <f>AK29*$J$29</f>
        <v>0</v>
      </c>
      <c r="AM29" s="237"/>
      <c r="AN29" s="251">
        <f>IF(AM29&lt;=3,100%,0%)</f>
        <v>1</v>
      </c>
      <c r="AO29" s="238"/>
      <c r="AP29" s="253">
        <f>AO29*$J$29</f>
        <v>0</v>
      </c>
      <c r="AQ29" s="237"/>
      <c r="AR29" s="251">
        <f>IF(AQ29&lt;=3,100%,0%)</f>
        <v>1</v>
      </c>
      <c r="AS29" s="238"/>
      <c r="AT29" s="253">
        <f>AS29*$J$29</f>
        <v>0</v>
      </c>
      <c r="AU29" s="237"/>
      <c r="AV29" s="251">
        <f>IF(AU29&lt;=3,100%,0%)</f>
        <v>1</v>
      </c>
      <c r="AW29" s="238"/>
      <c r="AX29" s="253">
        <f>AW29*$J$29</f>
        <v>0</v>
      </c>
      <c r="AY29" s="237"/>
      <c r="AZ29" s="251">
        <f>IF(AY29&lt;=3,100%,0%)</f>
        <v>1</v>
      </c>
      <c r="BA29" s="238"/>
      <c r="BB29" s="253">
        <f>BA29*$J$29</f>
        <v>0</v>
      </c>
      <c r="BC29" s="237"/>
      <c r="BD29" s="251">
        <f>IF(BC29&lt;=3,100%,0%)</f>
        <v>1</v>
      </c>
      <c r="BE29" s="238"/>
      <c r="BF29" s="253">
        <f>BE29*$J$29</f>
        <v>0</v>
      </c>
      <c r="BG29" s="254">
        <f>IFERROR(AVERAGE(K29,O29,S29,W29,AA29,AE29,AI29,AM29,AQ29,AU29,AY29,BC29),0)</f>
        <v>0</v>
      </c>
      <c r="BH29" s="103">
        <f>IF(BG29&lt;=3,100%,0%)</f>
        <v>1</v>
      </c>
      <c r="BI29" s="102"/>
      <c r="BJ29" s="255">
        <f>SUM(N29,R29,V29,Z29,AD29,AH29,AL29,AP29,AT29,AX29,BB29,BF29)</f>
        <v>0</v>
      </c>
      <c r="BK29" s="256"/>
    </row>
    <row r="30" spans="1:64" ht="44.25" customHeight="1" x14ac:dyDescent="0.25">
      <c r="A30" s="112" t="s">
        <v>111</v>
      </c>
      <c r="B30" s="157" t="s">
        <v>112</v>
      </c>
      <c r="C30" s="190" t="s">
        <v>113</v>
      </c>
      <c r="D30" s="159" t="s">
        <v>114</v>
      </c>
      <c r="E30" s="242" t="s">
        <v>115</v>
      </c>
      <c r="F30" s="191" t="s">
        <v>39</v>
      </c>
      <c r="G30" s="315">
        <f>AVERAGE(I30,I31,H32)</f>
        <v>0.83</v>
      </c>
      <c r="H30" s="257" t="s">
        <v>116</v>
      </c>
      <c r="I30" s="120">
        <v>0.97</v>
      </c>
      <c r="J30" s="116">
        <f>I30/12</f>
        <v>8.0833333333333326E-2</v>
      </c>
      <c r="K30" s="258">
        <v>1</v>
      </c>
      <c r="L30" s="259">
        <f>100%-K30</f>
        <v>0</v>
      </c>
      <c r="M30" s="260"/>
      <c r="N30" s="261">
        <f>L30*$J$30</f>
        <v>0</v>
      </c>
      <c r="O30" s="262">
        <v>1</v>
      </c>
      <c r="P30" s="259">
        <f>100%-O30</f>
        <v>0</v>
      </c>
      <c r="Q30" s="260"/>
      <c r="R30" s="261">
        <f>P30*$J$30</f>
        <v>0</v>
      </c>
      <c r="S30" s="262">
        <v>1</v>
      </c>
      <c r="T30" s="259">
        <f>100%-S30</f>
        <v>0</v>
      </c>
      <c r="U30" s="260"/>
      <c r="V30" s="261">
        <f>T30*$J$30</f>
        <v>0</v>
      </c>
      <c r="W30" s="262">
        <v>1</v>
      </c>
      <c r="X30" s="259">
        <f>100%-W30</f>
        <v>0</v>
      </c>
      <c r="Y30" s="260"/>
      <c r="Z30" s="261">
        <f>X30*$J$30</f>
        <v>0</v>
      </c>
      <c r="AA30" s="262">
        <v>1</v>
      </c>
      <c r="AB30" s="259">
        <f>100%-AA30</f>
        <v>0</v>
      </c>
      <c r="AC30" s="260"/>
      <c r="AD30" s="261">
        <f>AB30*$J$30</f>
        <v>0</v>
      </c>
      <c r="AE30" s="262">
        <v>1</v>
      </c>
      <c r="AF30" s="259">
        <f>100%-AE30</f>
        <v>0</v>
      </c>
      <c r="AG30" s="260"/>
      <c r="AH30" s="261">
        <f>AF30*$J$30</f>
        <v>0</v>
      </c>
      <c r="AI30" s="262">
        <v>1</v>
      </c>
      <c r="AJ30" s="259">
        <f>100%-AI30</f>
        <v>0</v>
      </c>
      <c r="AK30" s="260"/>
      <c r="AL30" s="261">
        <f>AJ30*$J$30</f>
        <v>0</v>
      </c>
      <c r="AM30" s="262">
        <v>1</v>
      </c>
      <c r="AN30" s="259">
        <f>100%-AM30</f>
        <v>0</v>
      </c>
      <c r="AO30" s="260"/>
      <c r="AP30" s="261">
        <f>AN30*$J$30</f>
        <v>0</v>
      </c>
      <c r="AQ30" s="262">
        <v>1</v>
      </c>
      <c r="AR30" s="259">
        <f>100%-AQ30</f>
        <v>0</v>
      </c>
      <c r="AS30" s="260"/>
      <c r="AT30" s="261">
        <f>AR30*$J$30</f>
        <v>0</v>
      </c>
      <c r="AU30" s="262">
        <v>1</v>
      </c>
      <c r="AV30" s="259">
        <f>100%-AU30</f>
        <v>0</v>
      </c>
      <c r="AW30" s="260"/>
      <c r="AX30" s="261">
        <f>AV30*$J$30</f>
        <v>0</v>
      </c>
      <c r="AY30" s="262">
        <v>1</v>
      </c>
      <c r="AZ30" s="259">
        <f>100%-AY30</f>
        <v>0</v>
      </c>
      <c r="BA30" s="260"/>
      <c r="BB30" s="261">
        <f>AZ30*$J$30</f>
        <v>0</v>
      </c>
      <c r="BC30" s="262">
        <v>1</v>
      </c>
      <c r="BD30" s="259">
        <f>100%-BC30</f>
        <v>0</v>
      </c>
      <c r="BE30" s="260"/>
      <c r="BF30" s="261">
        <f>BD30*$J$30</f>
        <v>0</v>
      </c>
      <c r="BG30" s="263">
        <f>AVERAGE(K30,O30,S30,W30,AA30,AE30)</f>
        <v>1</v>
      </c>
      <c r="BH30" s="117">
        <f>100%-BG30</f>
        <v>0</v>
      </c>
      <c r="BI30" s="119"/>
      <c r="BJ30" s="169">
        <f>SUM(N30,R30,V30,Z30,AD30,AH30,AL30,AP30,AT30,AX30,BB30,BF30)</f>
        <v>0</v>
      </c>
      <c r="BK30" s="196">
        <f>AVERAGE(BJ30,BJ32)</f>
        <v>0</v>
      </c>
      <c r="BL30" s="264"/>
    </row>
    <row r="31" spans="1:64" ht="42.75" x14ac:dyDescent="0.25">
      <c r="A31" s="52"/>
      <c r="B31" s="53"/>
      <c r="C31" s="212" t="s">
        <v>117</v>
      </c>
      <c r="D31" s="55" t="s">
        <v>118</v>
      </c>
      <c r="E31" s="244" t="s">
        <v>119</v>
      </c>
      <c r="F31" s="210" t="s">
        <v>60</v>
      </c>
      <c r="G31" s="340"/>
      <c r="H31" s="265" t="s">
        <v>120</v>
      </c>
      <c r="I31" s="266">
        <v>0.62</v>
      </c>
      <c r="J31" s="161">
        <v>0.62</v>
      </c>
      <c r="K31" s="267"/>
      <c r="L31" s="149"/>
      <c r="M31" s="149"/>
      <c r="N31" s="150"/>
      <c r="O31" s="148"/>
      <c r="P31" s="149"/>
      <c r="Q31" s="149"/>
      <c r="R31" s="150"/>
      <c r="S31" s="148"/>
      <c r="T31" s="149"/>
      <c r="U31" s="149"/>
      <c r="V31" s="150"/>
      <c r="W31" s="148"/>
      <c r="X31" s="149"/>
      <c r="Y31" s="149"/>
      <c r="Z31" s="150"/>
      <c r="AA31" s="148"/>
      <c r="AB31" s="149"/>
      <c r="AC31" s="149"/>
      <c r="AD31" s="150"/>
      <c r="AE31" s="148"/>
      <c r="AF31" s="149"/>
      <c r="AG31" s="149"/>
      <c r="AH31" s="150"/>
      <c r="AI31" s="148"/>
      <c r="AJ31" s="149"/>
      <c r="AK31" s="149"/>
      <c r="AL31" s="150"/>
      <c r="AM31" s="148"/>
      <c r="AN31" s="149"/>
      <c r="AO31" s="149"/>
      <c r="AP31" s="150"/>
      <c r="AQ31" s="148"/>
      <c r="AR31" s="149"/>
      <c r="AS31" s="149"/>
      <c r="AT31" s="150"/>
      <c r="AU31" s="148"/>
      <c r="AV31" s="149"/>
      <c r="AW31" s="149"/>
      <c r="AX31" s="150"/>
      <c r="AY31" s="148"/>
      <c r="AZ31" s="149"/>
      <c r="BA31" s="149"/>
      <c r="BB31" s="150"/>
      <c r="BC31" s="148"/>
      <c r="BD31" s="149">
        <f>100%-BC31</f>
        <v>1</v>
      </c>
      <c r="BE31" s="149"/>
      <c r="BF31" s="150"/>
      <c r="BG31" s="268" t="s">
        <v>56</v>
      </c>
      <c r="BH31" s="139"/>
      <c r="BI31" s="132"/>
      <c r="BJ31" s="269">
        <f>BC31</f>
        <v>0</v>
      </c>
      <c r="BK31" s="79"/>
    </row>
    <row r="32" spans="1:64" ht="60" customHeight="1" x14ac:dyDescent="0.25">
      <c r="A32" s="52"/>
      <c r="B32" s="197"/>
      <c r="C32" s="212" t="s">
        <v>121</v>
      </c>
      <c r="D32" s="159" t="s">
        <v>122</v>
      </c>
      <c r="E32" s="244" t="s">
        <v>123</v>
      </c>
      <c r="F32" s="210" t="s">
        <v>60</v>
      </c>
      <c r="G32" s="374"/>
      <c r="H32" s="145">
        <v>0.9</v>
      </c>
      <c r="I32" s="146"/>
      <c r="J32" s="147" t="s">
        <v>56</v>
      </c>
      <c r="K32" s="267"/>
      <c r="L32" s="149"/>
      <c r="M32" s="149"/>
      <c r="N32" s="149"/>
      <c r="O32" s="270"/>
      <c r="P32" s="270"/>
      <c r="Q32" s="270"/>
      <c r="R32" s="270"/>
      <c r="S32" s="270"/>
      <c r="T32" s="270"/>
      <c r="U32" s="270"/>
      <c r="V32" s="270"/>
      <c r="W32" s="270"/>
      <c r="X32" s="270"/>
      <c r="Y32" s="270"/>
      <c r="Z32" s="270"/>
      <c r="AA32" s="270"/>
      <c r="AB32" s="270"/>
      <c r="AC32" s="270"/>
      <c r="AD32" s="270"/>
      <c r="AE32" s="270"/>
      <c r="AF32" s="270"/>
      <c r="AG32" s="270"/>
      <c r="AH32" s="270"/>
      <c r="AI32" s="270"/>
      <c r="AJ32" s="270"/>
      <c r="AK32" s="270"/>
      <c r="AL32" s="270"/>
      <c r="AM32" s="270"/>
      <c r="AN32" s="270"/>
      <c r="AO32" s="270"/>
      <c r="AP32" s="270"/>
      <c r="AQ32" s="270"/>
      <c r="AR32" s="270"/>
      <c r="AS32" s="270"/>
      <c r="AT32" s="270"/>
      <c r="AU32" s="270"/>
      <c r="AV32" s="270"/>
      <c r="AW32" s="270"/>
      <c r="AX32" s="270"/>
      <c r="AY32" s="270"/>
      <c r="AZ32" s="270"/>
      <c r="BA32" s="270"/>
      <c r="BB32" s="270"/>
      <c r="BC32" s="270"/>
      <c r="BD32" s="270"/>
      <c r="BE32" s="270"/>
      <c r="BF32" s="148"/>
      <c r="BG32" s="143" t="s">
        <v>56</v>
      </c>
      <c r="BH32" s="87"/>
      <c r="BI32" s="88"/>
      <c r="BJ32" s="271">
        <f>SUM(K32:BE32)</f>
        <v>0</v>
      </c>
      <c r="BK32" s="206"/>
    </row>
    <row r="33" spans="1:63" ht="65.25" customHeight="1" x14ac:dyDescent="0.25">
      <c r="A33" s="52"/>
      <c r="B33" s="272" t="s">
        <v>124</v>
      </c>
      <c r="C33" s="212" t="s">
        <v>125</v>
      </c>
      <c r="D33" s="55" t="s">
        <v>126</v>
      </c>
      <c r="E33" s="244" t="s">
        <v>127</v>
      </c>
      <c r="F33" s="210" t="s">
        <v>60</v>
      </c>
      <c r="G33" s="375">
        <f>AVERAGE(I33,H34)</f>
        <v>0.88</v>
      </c>
      <c r="H33" s="265" t="s">
        <v>128</v>
      </c>
      <c r="I33" s="273">
        <v>0.96</v>
      </c>
      <c r="J33" s="161">
        <v>0.96</v>
      </c>
      <c r="K33" s="267"/>
      <c r="L33" s="149"/>
      <c r="M33" s="149"/>
      <c r="N33" s="150"/>
      <c r="O33" s="148"/>
      <c r="P33" s="149"/>
      <c r="Q33" s="149"/>
      <c r="R33" s="150"/>
      <c r="S33" s="148"/>
      <c r="T33" s="149"/>
      <c r="U33" s="149"/>
      <c r="V33" s="150"/>
      <c r="W33" s="148"/>
      <c r="X33" s="149"/>
      <c r="Y33" s="149"/>
      <c r="Z33" s="150"/>
      <c r="AA33" s="148"/>
      <c r="AB33" s="149"/>
      <c r="AC33" s="149"/>
      <c r="AD33" s="150"/>
      <c r="AE33" s="148"/>
      <c r="AF33" s="149"/>
      <c r="AG33" s="149"/>
      <c r="AH33" s="150"/>
      <c r="AI33" s="148"/>
      <c r="AJ33" s="149"/>
      <c r="AK33" s="149"/>
      <c r="AL33" s="150"/>
      <c r="AM33" s="148"/>
      <c r="AN33" s="149"/>
      <c r="AO33" s="149"/>
      <c r="AP33" s="150"/>
      <c r="AQ33" s="148"/>
      <c r="AR33" s="149"/>
      <c r="AS33" s="149"/>
      <c r="AT33" s="150"/>
      <c r="AU33" s="148"/>
      <c r="AV33" s="149"/>
      <c r="AW33" s="149"/>
      <c r="AX33" s="150"/>
      <c r="AY33" s="148"/>
      <c r="AZ33" s="149"/>
      <c r="BA33" s="149"/>
      <c r="BB33" s="150"/>
      <c r="BC33" s="148"/>
      <c r="BD33" s="149">
        <f>100%-BC33</f>
        <v>1</v>
      </c>
      <c r="BE33" s="149"/>
      <c r="BF33" s="150"/>
      <c r="BG33" s="268" t="s">
        <v>56</v>
      </c>
      <c r="BH33" s="139"/>
      <c r="BI33" s="132"/>
      <c r="BJ33" s="269">
        <f>BC33</f>
        <v>0</v>
      </c>
      <c r="BK33" s="274">
        <f>AVERAGE(BJ33:BJ34)</f>
        <v>0</v>
      </c>
    </row>
    <row r="34" spans="1:63" ht="76.5" customHeight="1" x14ac:dyDescent="0.25">
      <c r="A34" s="52"/>
      <c r="B34" s="197"/>
      <c r="C34" s="212" t="s">
        <v>129</v>
      </c>
      <c r="D34" s="159" t="s">
        <v>122</v>
      </c>
      <c r="E34" s="244" t="s">
        <v>130</v>
      </c>
      <c r="F34" s="210" t="s">
        <v>60</v>
      </c>
      <c r="G34" s="374"/>
      <c r="H34" s="145">
        <v>0.8</v>
      </c>
      <c r="I34" s="146"/>
      <c r="J34" s="147">
        <v>0.8</v>
      </c>
      <c r="K34" s="267"/>
      <c r="L34" s="149"/>
      <c r="M34" s="149"/>
      <c r="N34" s="150"/>
      <c r="O34" s="148"/>
      <c r="P34" s="149"/>
      <c r="Q34" s="149"/>
      <c r="R34" s="150"/>
      <c r="S34" s="148"/>
      <c r="T34" s="149"/>
      <c r="U34" s="149"/>
      <c r="V34" s="150"/>
      <c r="W34" s="148"/>
      <c r="X34" s="149"/>
      <c r="Y34" s="149"/>
      <c r="Z34" s="150"/>
      <c r="AA34" s="148"/>
      <c r="AB34" s="149"/>
      <c r="AC34" s="149"/>
      <c r="AD34" s="150"/>
      <c r="AE34" s="148"/>
      <c r="AF34" s="149"/>
      <c r="AG34" s="149"/>
      <c r="AH34" s="150"/>
      <c r="AI34" s="148"/>
      <c r="AJ34" s="149"/>
      <c r="AK34" s="149"/>
      <c r="AL34" s="150"/>
      <c r="AM34" s="148"/>
      <c r="AN34" s="149"/>
      <c r="AO34" s="149"/>
      <c r="AP34" s="150"/>
      <c r="AQ34" s="148"/>
      <c r="AR34" s="149"/>
      <c r="AS34" s="149"/>
      <c r="AT34" s="150"/>
      <c r="AU34" s="148"/>
      <c r="AV34" s="149"/>
      <c r="AW34" s="149"/>
      <c r="AX34" s="150"/>
      <c r="AY34" s="148"/>
      <c r="AZ34" s="149"/>
      <c r="BA34" s="149"/>
      <c r="BB34" s="150"/>
      <c r="BC34" s="148"/>
      <c r="BD34" s="149"/>
      <c r="BE34" s="149"/>
      <c r="BF34" s="150"/>
      <c r="BG34" s="268" t="s">
        <v>56</v>
      </c>
      <c r="BH34" s="139"/>
      <c r="BI34" s="132"/>
      <c r="BJ34" s="269">
        <f>BC34</f>
        <v>0</v>
      </c>
      <c r="BK34" s="275"/>
    </row>
    <row r="35" spans="1:63" ht="120.75" customHeight="1" thickBot="1" x14ac:dyDescent="0.3">
      <c r="A35" s="52"/>
      <c r="B35" s="276" t="s">
        <v>131</v>
      </c>
      <c r="C35" s="212" t="s">
        <v>132</v>
      </c>
      <c r="D35" s="55" t="s">
        <v>133</v>
      </c>
      <c r="E35" s="244" t="s">
        <v>134</v>
      </c>
      <c r="F35" s="210" t="s">
        <v>60</v>
      </c>
      <c r="G35" s="376">
        <f>H35</f>
        <v>0.7</v>
      </c>
      <c r="H35" s="176">
        <v>0.7</v>
      </c>
      <c r="I35" s="177"/>
      <c r="J35" s="178">
        <v>0.7</v>
      </c>
      <c r="K35" s="277"/>
      <c r="L35" s="105"/>
      <c r="M35" s="105"/>
      <c r="N35" s="106"/>
      <c r="O35" s="104"/>
      <c r="P35" s="105"/>
      <c r="Q35" s="105"/>
      <c r="R35" s="106"/>
      <c r="S35" s="104"/>
      <c r="T35" s="105"/>
      <c r="U35" s="105"/>
      <c r="V35" s="106"/>
      <c r="W35" s="104"/>
      <c r="X35" s="105"/>
      <c r="Y35" s="105"/>
      <c r="Z35" s="106"/>
      <c r="AA35" s="104"/>
      <c r="AB35" s="105"/>
      <c r="AC35" s="105"/>
      <c r="AD35" s="106"/>
      <c r="AE35" s="104"/>
      <c r="AF35" s="105"/>
      <c r="AG35" s="105"/>
      <c r="AH35" s="106"/>
      <c r="AI35" s="104"/>
      <c r="AJ35" s="105"/>
      <c r="AK35" s="105"/>
      <c r="AL35" s="106"/>
      <c r="AM35" s="104"/>
      <c r="AN35" s="105"/>
      <c r="AO35" s="105"/>
      <c r="AP35" s="106"/>
      <c r="AQ35" s="104"/>
      <c r="AR35" s="105"/>
      <c r="AS35" s="105"/>
      <c r="AT35" s="106"/>
      <c r="AU35" s="104"/>
      <c r="AV35" s="105"/>
      <c r="AW35" s="105"/>
      <c r="AX35" s="106"/>
      <c r="AY35" s="104"/>
      <c r="AZ35" s="105"/>
      <c r="BA35" s="105"/>
      <c r="BB35" s="106"/>
      <c r="BC35" s="104"/>
      <c r="BD35" s="105"/>
      <c r="BE35" s="105"/>
      <c r="BF35" s="106"/>
      <c r="BG35" s="278" t="s">
        <v>56</v>
      </c>
      <c r="BH35" s="279"/>
      <c r="BI35" s="280"/>
      <c r="BJ35" s="269">
        <f>BC35</f>
        <v>0</v>
      </c>
      <c r="BK35" s="281">
        <f>BJ35</f>
        <v>0</v>
      </c>
    </row>
    <row r="36" spans="1:63" ht="120" customHeight="1" thickBot="1" x14ac:dyDescent="0.3">
      <c r="A36" s="282" t="s">
        <v>135</v>
      </c>
      <c r="B36" s="283" t="s">
        <v>136</v>
      </c>
      <c r="C36" s="284" t="s">
        <v>137</v>
      </c>
      <c r="D36" s="285" t="s">
        <v>138</v>
      </c>
      <c r="E36" s="285" t="s">
        <v>139</v>
      </c>
      <c r="F36" s="286" t="s">
        <v>39</v>
      </c>
      <c r="G36" s="377">
        <f>H36</f>
        <v>0.85</v>
      </c>
      <c r="H36" s="287">
        <v>0.85</v>
      </c>
      <c r="I36" s="288"/>
      <c r="J36" s="289">
        <v>7.0832999999999993E-2</v>
      </c>
      <c r="K36" s="290"/>
      <c r="L36" s="291"/>
      <c r="M36" s="292">
        <f>K36*$J$36</f>
        <v>0</v>
      </c>
      <c r="N36" s="293"/>
      <c r="O36" s="287"/>
      <c r="P36" s="291"/>
      <c r="Q36" s="292">
        <f>O36*$J$36</f>
        <v>0</v>
      </c>
      <c r="R36" s="293"/>
      <c r="S36" s="287"/>
      <c r="T36" s="291"/>
      <c r="U36" s="292">
        <f>S36*$J$36</f>
        <v>0</v>
      </c>
      <c r="V36" s="293"/>
      <c r="W36" s="287"/>
      <c r="X36" s="291"/>
      <c r="Y36" s="292">
        <f>W36*$J$36</f>
        <v>0</v>
      </c>
      <c r="Z36" s="293"/>
      <c r="AA36" s="287"/>
      <c r="AB36" s="291"/>
      <c r="AC36" s="292">
        <f>AA36*$J$36</f>
        <v>0</v>
      </c>
      <c r="AD36" s="293"/>
      <c r="AE36" s="287"/>
      <c r="AF36" s="291"/>
      <c r="AG36" s="292">
        <f>AE36*$J$36</f>
        <v>0</v>
      </c>
      <c r="AH36" s="293"/>
      <c r="AI36" s="287"/>
      <c r="AJ36" s="291"/>
      <c r="AK36" s="292">
        <f>AI36*$J$36</f>
        <v>0</v>
      </c>
      <c r="AL36" s="293"/>
      <c r="AM36" s="287"/>
      <c r="AN36" s="291"/>
      <c r="AO36" s="292">
        <f>AM36*$J$36</f>
        <v>0</v>
      </c>
      <c r="AP36" s="293"/>
      <c r="AQ36" s="287"/>
      <c r="AR36" s="291"/>
      <c r="AS36" s="292">
        <f>AQ36*$J$36</f>
        <v>0</v>
      </c>
      <c r="AT36" s="293"/>
      <c r="AU36" s="287"/>
      <c r="AV36" s="291"/>
      <c r="AW36" s="292">
        <f>AU36*$J$36</f>
        <v>0</v>
      </c>
      <c r="AX36" s="293"/>
      <c r="AY36" s="287"/>
      <c r="AZ36" s="291"/>
      <c r="BA36" s="292">
        <f>AY36*$J$36</f>
        <v>0</v>
      </c>
      <c r="BB36" s="293"/>
      <c r="BC36" s="287"/>
      <c r="BD36" s="291"/>
      <c r="BE36" s="292">
        <f>BC36*$J$36</f>
        <v>0</v>
      </c>
      <c r="BF36" s="293"/>
      <c r="BG36" s="294">
        <f t="shared" si="1"/>
        <v>0</v>
      </c>
      <c r="BH36" s="295"/>
      <c r="BI36" s="296"/>
      <c r="BJ36" s="297">
        <f>SUM(M36,Q36,U36,Y36,AC36,AG36,AK36,AO36,AS36,AW36,BA36,BE36)</f>
        <v>0</v>
      </c>
      <c r="BK36" s="298">
        <f>AVERAGE(BJ36)</f>
        <v>0</v>
      </c>
    </row>
    <row r="37" spans="1:63" ht="57.75" thickBot="1" x14ac:dyDescent="0.3">
      <c r="A37" s="282" t="s">
        <v>140</v>
      </c>
      <c r="B37" s="283" t="s">
        <v>141</v>
      </c>
      <c r="C37" s="299" t="s">
        <v>142</v>
      </c>
      <c r="D37" s="285" t="s">
        <v>143</v>
      </c>
      <c r="E37" s="285" t="s">
        <v>144</v>
      </c>
      <c r="F37" s="286" t="s">
        <v>60</v>
      </c>
      <c r="G37" s="300">
        <f>AVERAGE(G9:G36)</f>
        <v>0.90765151515151521</v>
      </c>
      <c r="H37" s="301">
        <v>0.91</v>
      </c>
      <c r="I37" s="302"/>
      <c r="J37" s="303">
        <v>0.91</v>
      </c>
      <c r="K37" s="304" t="s">
        <v>145</v>
      </c>
      <c r="L37" s="305"/>
      <c r="M37" s="305"/>
      <c r="N37" s="305"/>
      <c r="O37" s="305"/>
      <c r="P37" s="305"/>
      <c r="Q37" s="305"/>
      <c r="R37" s="305"/>
      <c r="S37" s="305"/>
      <c r="T37" s="305"/>
      <c r="U37" s="305"/>
      <c r="V37" s="305"/>
      <c r="W37" s="305"/>
      <c r="X37" s="305"/>
      <c r="Y37" s="305"/>
      <c r="Z37" s="305"/>
      <c r="AA37" s="305"/>
      <c r="AB37" s="305"/>
      <c r="AC37" s="305"/>
      <c r="AD37" s="305"/>
      <c r="AE37" s="305"/>
      <c r="AF37" s="305"/>
      <c r="AG37" s="305"/>
      <c r="AH37" s="305"/>
      <c r="AI37" s="305"/>
      <c r="AJ37" s="305"/>
      <c r="AK37" s="305"/>
      <c r="AL37" s="305"/>
      <c r="AM37" s="305"/>
      <c r="AN37" s="305"/>
      <c r="AO37" s="305"/>
      <c r="AP37" s="305"/>
      <c r="AQ37" s="305"/>
      <c r="AR37" s="305"/>
      <c r="AS37" s="305"/>
      <c r="AT37" s="305"/>
      <c r="AU37" s="305"/>
      <c r="AV37" s="305"/>
      <c r="AW37" s="305"/>
      <c r="AX37" s="305"/>
      <c r="AY37" s="305"/>
      <c r="AZ37" s="305"/>
      <c r="BA37" s="305"/>
      <c r="BB37" s="305"/>
      <c r="BC37" s="305"/>
      <c r="BD37" s="305"/>
      <c r="BE37" s="305"/>
      <c r="BF37" s="305"/>
      <c r="BG37" s="305"/>
      <c r="BH37" s="305"/>
      <c r="BI37" s="305"/>
      <c r="BJ37" s="306"/>
      <c r="BK37" s="307">
        <f>AVERAGE(BK9,BK12,BK16,BK18,BK20,BK23,BK27,BK30,BK36)</f>
        <v>0</v>
      </c>
    </row>
    <row r="38" spans="1:63" ht="57.75" thickBot="1" x14ac:dyDescent="0.3">
      <c r="A38" s="282" t="s">
        <v>140</v>
      </c>
      <c r="B38" s="283" t="s">
        <v>141</v>
      </c>
      <c r="C38" s="299" t="s">
        <v>142</v>
      </c>
      <c r="D38" s="285" t="s">
        <v>143</v>
      </c>
      <c r="E38" s="285" t="s">
        <v>144</v>
      </c>
      <c r="F38" s="286" t="s">
        <v>60</v>
      </c>
      <c r="G38" s="301">
        <v>0.88</v>
      </c>
      <c r="H38" s="302"/>
      <c r="I38" s="302"/>
      <c r="J38" s="308"/>
      <c r="K38" s="304" t="s">
        <v>146</v>
      </c>
      <c r="L38" s="305"/>
      <c r="M38" s="305"/>
      <c r="N38" s="305"/>
      <c r="O38" s="305"/>
      <c r="P38" s="305"/>
      <c r="Q38" s="305"/>
      <c r="R38" s="305"/>
      <c r="S38" s="305"/>
      <c r="T38" s="305"/>
      <c r="U38" s="305"/>
      <c r="V38" s="305"/>
      <c r="W38" s="305"/>
      <c r="X38" s="305"/>
      <c r="Y38" s="305"/>
      <c r="Z38" s="305"/>
      <c r="AA38" s="305"/>
      <c r="AB38" s="305"/>
      <c r="AC38" s="305"/>
      <c r="AD38" s="305"/>
      <c r="AE38" s="305"/>
      <c r="AF38" s="305"/>
      <c r="AG38" s="305"/>
      <c r="AH38" s="305"/>
      <c r="AI38" s="305"/>
      <c r="AJ38" s="305"/>
      <c r="AK38" s="305"/>
      <c r="AL38" s="305"/>
      <c r="AM38" s="305"/>
      <c r="AN38" s="305"/>
      <c r="AO38" s="305"/>
      <c r="AP38" s="305"/>
      <c r="AQ38" s="305"/>
      <c r="AR38" s="305"/>
      <c r="AS38" s="305"/>
      <c r="AT38" s="305"/>
      <c r="AU38" s="305"/>
      <c r="AV38" s="305"/>
      <c r="AW38" s="305"/>
      <c r="AX38" s="305"/>
      <c r="AY38" s="305"/>
      <c r="AZ38" s="305"/>
      <c r="BA38" s="305"/>
      <c r="BB38" s="305"/>
      <c r="BC38" s="305"/>
      <c r="BD38" s="305"/>
      <c r="BE38" s="305"/>
      <c r="BF38" s="305"/>
      <c r="BG38" s="305"/>
      <c r="BH38" s="305"/>
      <c r="BI38" s="305"/>
      <c r="BJ38" s="306"/>
      <c r="BK38" s="309">
        <v>0.88</v>
      </c>
    </row>
  </sheetData>
  <mergeCells count="584">
    <mergeCell ref="BE36:BF36"/>
    <mergeCell ref="BG36:BI36"/>
    <mergeCell ref="H37:I37"/>
    <mergeCell ref="K37:BJ37"/>
    <mergeCell ref="G38:J38"/>
    <mergeCell ref="K38:BJ38"/>
    <mergeCell ref="AS36:AT36"/>
    <mergeCell ref="AU36:AV36"/>
    <mergeCell ref="AW36:AX36"/>
    <mergeCell ref="AY36:AZ36"/>
    <mergeCell ref="BA36:BB36"/>
    <mergeCell ref="BC36:BD36"/>
    <mergeCell ref="AG36:AH36"/>
    <mergeCell ref="AI36:AJ36"/>
    <mergeCell ref="AK36:AL36"/>
    <mergeCell ref="AM36:AN36"/>
    <mergeCell ref="AO36:AP36"/>
    <mergeCell ref="AQ36:AR36"/>
    <mergeCell ref="U36:V36"/>
    <mergeCell ref="W36:X36"/>
    <mergeCell ref="Y36:Z36"/>
    <mergeCell ref="AA36:AB36"/>
    <mergeCell ref="AC36:AD36"/>
    <mergeCell ref="AE36:AF36"/>
    <mergeCell ref="H36:I36"/>
    <mergeCell ref="K36:L36"/>
    <mergeCell ref="M36:N36"/>
    <mergeCell ref="O36:P36"/>
    <mergeCell ref="Q36:R36"/>
    <mergeCell ref="S36:T36"/>
    <mergeCell ref="AM35:AP35"/>
    <mergeCell ref="AQ35:AT35"/>
    <mergeCell ref="AU35:AX35"/>
    <mergeCell ref="AY35:BB35"/>
    <mergeCell ref="BC35:BF35"/>
    <mergeCell ref="BG35:BI35"/>
    <mergeCell ref="BC34:BF34"/>
    <mergeCell ref="BG34:BI34"/>
    <mergeCell ref="H35:I35"/>
    <mergeCell ref="K35:N35"/>
    <mergeCell ref="O35:R35"/>
    <mergeCell ref="S35:V35"/>
    <mergeCell ref="W35:Z35"/>
    <mergeCell ref="AA35:AD35"/>
    <mergeCell ref="AE35:AH35"/>
    <mergeCell ref="AI35:AL35"/>
    <mergeCell ref="AE34:AH34"/>
    <mergeCell ref="AI34:AL34"/>
    <mergeCell ref="AM34:AP34"/>
    <mergeCell ref="AQ34:AT34"/>
    <mergeCell ref="AU34:AX34"/>
    <mergeCell ref="AY34:BB34"/>
    <mergeCell ref="AY33:BB33"/>
    <mergeCell ref="BC33:BF33"/>
    <mergeCell ref="BG33:BI33"/>
    <mergeCell ref="BK33:BK34"/>
    <mergeCell ref="H34:I34"/>
    <mergeCell ref="K34:N34"/>
    <mergeCell ref="O34:R34"/>
    <mergeCell ref="S34:V34"/>
    <mergeCell ref="W34:Z34"/>
    <mergeCell ref="AA34:AD34"/>
    <mergeCell ref="AA33:AD33"/>
    <mergeCell ref="AE33:AH33"/>
    <mergeCell ref="AI33:AL33"/>
    <mergeCell ref="AM33:AP33"/>
    <mergeCell ref="AQ33:AT33"/>
    <mergeCell ref="AU33:AX33"/>
    <mergeCell ref="B33:B34"/>
    <mergeCell ref="G33:G34"/>
    <mergeCell ref="K33:N33"/>
    <mergeCell ref="O33:R33"/>
    <mergeCell ref="S33:V33"/>
    <mergeCell ref="W33:Z33"/>
    <mergeCell ref="AM32:AP32"/>
    <mergeCell ref="AQ32:AT32"/>
    <mergeCell ref="AU32:AX32"/>
    <mergeCell ref="AY32:BB32"/>
    <mergeCell ref="BC32:BF32"/>
    <mergeCell ref="BG32:BI32"/>
    <mergeCell ref="BC31:BF31"/>
    <mergeCell ref="BG31:BI31"/>
    <mergeCell ref="H32:I32"/>
    <mergeCell ref="K32:N32"/>
    <mergeCell ref="O32:R32"/>
    <mergeCell ref="S32:V32"/>
    <mergeCell ref="W32:Z32"/>
    <mergeCell ref="AA32:AD32"/>
    <mergeCell ref="AE32:AH32"/>
    <mergeCell ref="AI32:AL32"/>
    <mergeCell ref="AE31:AH31"/>
    <mergeCell ref="AI31:AL31"/>
    <mergeCell ref="AM31:AP31"/>
    <mergeCell ref="AQ31:AT31"/>
    <mergeCell ref="AU31:AX31"/>
    <mergeCell ref="AY31:BB31"/>
    <mergeCell ref="AV30:AW30"/>
    <mergeCell ref="AZ30:BA30"/>
    <mergeCell ref="BD30:BE30"/>
    <mergeCell ref="BH30:BI30"/>
    <mergeCell ref="BK30:BK32"/>
    <mergeCell ref="K31:N31"/>
    <mergeCell ref="O31:R31"/>
    <mergeCell ref="S31:V31"/>
    <mergeCell ref="W31:Z31"/>
    <mergeCell ref="AA31:AD31"/>
    <mergeCell ref="X30:Y30"/>
    <mergeCell ref="AB30:AC30"/>
    <mergeCell ref="AF30:AG30"/>
    <mergeCell ref="AJ30:AK30"/>
    <mergeCell ref="AN30:AO30"/>
    <mergeCell ref="AR30:AS30"/>
    <mergeCell ref="BC28:BD28"/>
    <mergeCell ref="BE28:BF28"/>
    <mergeCell ref="BG28:BI28"/>
    <mergeCell ref="BH29:BI29"/>
    <mergeCell ref="A30:A35"/>
    <mergeCell ref="B30:B32"/>
    <mergeCell ref="G30:G32"/>
    <mergeCell ref="L30:M30"/>
    <mergeCell ref="P30:Q30"/>
    <mergeCell ref="T30:U30"/>
    <mergeCell ref="AQ28:AR28"/>
    <mergeCell ref="AS28:AT28"/>
    <mergeCell ref="AU28:AV28"/>
    <mergeCell ref="AW28:AX28"/>
    <mergeCell ref="AY28:AZ28"/>
    <mergeCell ref="BA28:BB28"/>
    <mergeCell ref="AE28:AF28"/>
    <mergeCell ref="AG28:AH28"/>
    <mergeCell ref="AI28:AJ28"/>
    <mergeCell ref="AK28:AL28"/>
    <mergeCell ref="AM28:AN28"/>
    <mergeCell ref="AO28:AP28"/>
    <mergeCell ref="S28:T28"/>
    <mergeCell ref="U28:V28"/>
    <mergeCell ref="W28:X28"/>
    <mergeCell ref="Y28:Z28"/>
    <mergeCell ref="AA28:AB28"/>
    <mergeCell ref="AC28:AD28"/>
    <mergeCell ref="AY27:BB27"/>
    <mergeCell ref="BC27:BD27"/>
    <mergeCell ref="BE27:BF27"/>
    <mergeCell ref="BG27:BI27"/>
    <mergeCell ref="BK27:BK29"/>
    <mergeCell ref="H28:I28"/>
    <mergeCell ref="K28:L28"/>
    <mergeCell ref="M28:N28"/>
    <mergeCell ref="O28:P28"/>
    <mergeCell ref="Q28:R28"/>
    <mergeCell ref="AG27:AH27"/>
    <mergeCell ref="AI27:AL27"/>
    <mergeCell ref="AM27:AP27"/>
    <mergeCell ref="AQ27:AR27"/>
    <mergeCell ref="AS27:AT27"/>
    <mergeCell ref="AU27:AX27"/>
    <mergeCell ref="O27:R27"/>
    <mergeCell ref="S27:T27"/>
    <mergeCell ref="U27:V27"/>
    <mergeCell ref="W27:Z27"/>
    <mergeCell ref="AA27:AD27"/>
    <mergeCell ref="AE27:AF27"/>
    <mergeCell ref="H26:I26"/>
    <mergeCell ref="A27:A29"/>
    <mergeCell ref="B27:B29"/>
    <mergeCell ref="G27:G29"/>
    <mergeCell ref="H27:I27"/>
    <mergeCell ref="K27:N27"/>
    <mergeCell ref="AW25:AX25"/>
    <mergeCell ref="AY25:AZ25"/>
    <mergeCell ref="BA25:BB25"/>
    <mergeCell ref="BC25:BD25"/>
    <mergeCell ref="BE25:BF25"/>
    <mergeCell ref="BG25:BI25"/>
    <mergeCell ref="AK25:AL25"/>
    <mergeCell ref="AM25:AN25"/>
    <mergeCell ref="AO25:AP25"/>
    <mergeCell ref="AQ25:AR25"/>
    <mergeCell ref="AS25:AT25"/>
    <mergeCell ref="AU25:AV25"/>
    <mergeCell ref="Y25:Z25"/>
    <mergeCell ref="AA25:AB25"/>
    <mergeCell ref="AC25:AD25"/>
    <mergeCell ref="AE25:AF25"/>
    <mergeCell ref="AG25:AH25"/>
    <mergeCell ref="AI25:AJ25"/>
    <mergeCell ref="BE24:BF24"/>
    <mergeCell ref="BG24:BI24"/>
    <mergeCell ref="H25:I25"/>
    <mergeCell ref="K25:L25"/>
    <mergeCell ref="M25:N25"/>
    <mergeCell ref="O25:P25"/>
    <mergeCell ref="Q25:R25"/>
    <mergeCell ref="S25:T25"/>
    <mergeCell ref="U25:V25"/>
    <mergeCell ref="W25:X25"/>
    <mergeCell ref="AS24:AT24"/>
    <mergeCell ref="AU24:AV24"/>
    <mergeCell ref="AW24:AX24"/>
    <mergeCell ref="AY24:AZ24"/>
    <mergeCell ref="BA24:BB24"/>
    <mergeCell ref="BC24:BD24"/>
    <mergeCell ref="AG24:AH24"/>
    <mergeCell ref="AI24:AJ24"/>
    <mergeCell ref="AK24:AL24"/>
    <mergeCell ref="AM24:AN24"/>
    <mergeCell ref="AO24:AP24"/>
    <mergeCell ref="AQ24:AR24"/>
    <mergeCell ref="U24:V24"/>
    <mergeCell ref="W24:X24"/>
    <mergeCell ref="Y24:Z24"/>
    <mergeCell ref="AA24:AB24"/>
    <mergeCell ref="AC24:AD24"/>
    <mergeCell ref="AE24:AF24"/>
    <mergeCell ref="BE23:BF23"/>
    <mergeCell ref="BG23:BI23"/>
    <mergeCell ref="BK23:BK26"/>
    <mergeCell ref="E24:E25"/>
    <mergeCell ref="H24:I24"/>
    <mergeCell ref="K24:L24"/>
    <mergeCell ref="M24:N24"/>
    <mergeCell ref="O24:P24"/>
    <mergeCell ref="Q24:R24"/>
    <mergeCell ref="S24:T24"/>
    <mergeCell ref="AS23:AT23"/>
    <mergeCell ref="AU23:AV23"/>
    <mergeCell ref="AW23:AX23"/>
    <mergeCell ref="AY23:AZ23"/>
    <mergeCell ref="BA23:BB23"/>
    <mergeCell ref="BC23:BD23"/>
    <mergeCell ref="AG23:AH23"/>
    <mergeCell ref="AI23:AJ23"/>
    <mergeCell ref="AK23:AL23"/>
    <mergeCell ref="AM23:AN23"/>
    <mergeCell ref="AO23:AP23"/>
    <mergeCell ref="AQ23:AR23"/>
    <mergeCell ref="U23:V23"/>
    <mergeCell ref="W23:X23"/>
    <mergeCell ref="Y23:Z23"/>
    <mergeCell ref="AA23:AB23"/>
    <mergeCell ref="AC23:AD23"/>
    <mergeCell ref="AE23:AF23"/>
    <mergeCell ref="BG22:BI22"/>
    <mergeCell ref="A23:A26"/>
    <mergeCell ref="B23:B26"/>
    <mergeCell ref="G23:G26"/>
    <mergeCell ref="H23:I23"/>
    <mergeCell ref="K23:L23"/>
    <mergeCell ref="M23:N23"/>
    <mergeCell ref="O23:P23"/>
    <mergeCell ref="Q23:R23"/>
    <mergeCell ref="S23:T23"/>
    <mergeCell ref="AU22:AV22"/>
    <mergeCell ref="AW22:AX22"/>
    <mergeCell ref="AY22:AZ22"/>
    <mergeCell ref="BA22:BB22"/>
    <mergeCell ref="BC22:BD22"/>
    <mergeCell ref="BE22:BF22"/>
    <mergeCell ref="AI22:AJ22"/>
    <mergeCell ref="AK22:AL22"/>
    <mergeCell ref="AM22:AN22"/>
    <mergeCell ref="AO22:AP22"/>
    <mergeCell ref="AQ22:AR22"/>
    <mergeCell ref="AS22:AT22"/>
    <mergeCell ref="W22:X22"/>
    <mergeCell ref="Y22:Z22"/>
    <mergeCell ref="AA22:AB22"/>
    <mergeCell ref="AC22:AD22"/>
    <mergeCell ref="AE22:AF22"/>
    <mergeCell ref="AG22:AH22"/>
    <mergeCell ref="BC21:BD21"/>
    <mergeCell ref="BE21:BF21"/>
    <mergeCell ref="BG21:BI21"/>
    <mergeCell ref="H22:I22"/>
    <mergeCell ref="K22:L22"/>
    <mergeCell ref="M22:N22"/>
    <mergeCell ref="O22:P22"/>
    <mergeCell ref="Q22:R22"/>
    <mergeCell ref="S22:T22"/>
    <mergeCell ref="U22:V22"/>
    <mergeCell ref="AQ21:AR21"/>
    <mergeCell ref="AS21:AT21"/>
    <mergeCell ref="AU21:AV21"/>
    <mergeCell ref="AW21:AX21"/>
    <mergeCell ref="AY21:AZ21"/>
    <mergeCell ref="BA21:BB21"/>
    <mergeCell ref="AE21:AF21"/>
    <mergeCell ref="AG21:AH21"/>
    <mergeCell ref="AI21:AJ21"/>
    <mergeCell ref="AK21:AL21"/>
    <mergeCell ref="AM21:AN21"/>
    <mergeCell ref="AO21:AP21"/>
    <mergeCell ref="S21:T21"/>
    <mergeCell ref="U21:V21"/>
    <mergeCell ref="W21:X21"/>
    <mergeCell ref="Y21:Z21"/>
    <mergeCell ref="AA21:AB21"/>
    <mergeCell ref="AC21:AD21"/>
    <mergeCell ref="BA20:BB20"/>
    <mergeCell ref="BC20:BD20"/>
    <mergeCell ref="BE20:BF20"/>
    <mergeCell ref="BG20:BI20"/>
    <mergeCell ref="BK20:BK22"/>
    <mergeCell ref="H21:I21"/>
    <mergeCell ref="K21:L21"/>
    <mergeCell ref="M21:N21"/>
    <mergeCell ref="O21:P21"/>
    <mergeCell ref="Q21:R21"/>
    <mergeCell ref="AO20:AP20"/>
    <mergeCell ref="AQ20:AR20"/>
    <mergeCell ref="AS20:AT20"/>
    <mergeCell ref="AU20:AV20"/>
    <mergeCell ref="AW20:AX20"/>
    <mergeCell ref="AY20:AZ20"/>
    <mergeCell ref="AC20:AD20"/>
    <mergeCell ref="AE20:AF20"/>
    <mergeCell ref="AG20:AH20"/>
    <mergeCell ref="AI20:AJ20"/>
    <mergeCell ref="AK20:AL20"/>
    <mergeCell ref="AM20:AN20"/>
    <mergeCell ref="Q20:R20"/>
    <mergeCell ref="S20:T20"/>
    <mergeCell ref="U20:V20"/>
    <mergeCell ref="W20:X20"/>
    <mergeCell ref="Y20:Z20"/>
    <mergeCell ref="AA20:AB20"/>
    <mergeCell ref="BC19:BF19"/>
    <mergeCell ref="BG19:BI19"/>
    <mergeCell ref="B20:B22"/>
    <mergeCell ref="D20:D21"/>
    <mergeCell ref="E20:E22"/>
    <mergeCell ref="G20:G22"/>
    <mergeCell ref="H20:I20"/>
    <mergeCell ref="K20:L20"/>
    <mergeCell ref="M20:N20"/>
    <mergeCell ref="O20:P20"/>
    <mergeCell ref="AE19:AH19"/>
    <mergeCell ref="AI19:AL19"/>
    <mergeCell ref="AM19:AP19"/>
    <mergeCell ref="AQ19:AT19"/>
    <mergeCell ref="AU19:AX19"/>
    <mergeCell ref="AY19:BB19"/>
    <mergeCell ref="BC18:BD18"/>
    <mergeCell ref="BE18:BF18"/>
    <mergeCell ref="BG18:BI18"/>
    <mergeCell ref="BK18:BK19"/>
    <mergeCell ref="H19:I19"/>
    <mergeCell ref="K19:N19"/>
    <mergeCell ref="O19:R19"/>
    <mergeCell ref="S19:V19"/>
    <mergeCell ref="W19:Z19"/>
    <mergeCell ref="AA19:AD19"/>
    <mergeCell ref="AQ18:AR18"/>
    <mergeCell ref="AS18:AT18"/>
    <mergeCell ref="AU18:AV18"/>
    <mergeCell ref="AW18:AX18"/>
    <mergeCell ref="AY18:AZ18"/>
    <mergeCell ref="BA18:BB18"/>
    <mergeCell ref="AE18:AF18"/>
    <mergeCell ref="AG18:AH18"/>
    <mergeCell ref="AI18:AJ18"/>
    <mergeCell ref="AK18:AL18"/>
    <mergeCell ref="AM18:AN18"/>
    <mergeCell ref="AO18:AP18"/>
    <mergeCell ref="S18:T18"/>
    <mergeCell ref="U18:V18"/>
    <mergeCell ref="W18:X18"/>
    <mergeCell ref="Y18:Z18"/>
    <mergeCell ref="AA18:AB18"/>
    <mergeCell ref="AC18:AD18"/>
    <mergeCell ref="BE17:BF17"/>
    <mergeCell ref="BG17:BI17"/>
    <mergeCell ref="A18:A22"/>
    <mergeCell ref="B18:B19"/>
    <mergeCell ref="G18:G19"/>
    <mergeCell ref="H18:I18"/>
    <mergeCell ref="K18:L18"/>
    <mergeCell ref="M18:N18"/>
    <mergeCell ref="O18:P18"/>
    <mergeCell ref="Q18:R18"/>
    <mergeCell ref="AS17:AT17"/>
    <mergeCell ref="AU17:AV17"/>
    <mergeCell ref="AW17:AX17"/>
    <mergeCell ref="AY17:AZ17"/>
    <mergeCell ref="BA17:BB17"/>
    <mergeCell ref="BC17:BD17"/>
    <mergeCell ref="AG17:AH17"/>
    <mergeCell ref="AI17:AJ17"/>
    <mergeCell ref="AK17:AL17"/>
    <mergeCell ref="AM17:AN17"/>
    <mergeCell ref="AO17:AP17"/>
    <mergeCell ref="AQ17:AR17"/>
    <mergeCell ref="U17:V17"/>
    <mergeCell ref="W17:X17"/>
    <mergeCell ref="Y17:Z17"/>
    <mergeCell ref="AA17:AB17"/>
    <mergeCell ref="AC17:AD17"/>
    <mergeCell ref="AE17:AF17"/>
    <mergeCell ref="BC16:BD16"/>
    <mergeCell ref="BE16:BF16"/>
    <mergeCell ref="BG16:BI16"/>
    <mergeCell ref="BK16:BK17"/>
    <mergeCell ref="H17:I17"/>
    <mergeCell ref="K17:L17"/>
    <mergeCell ref="M17:N17"/>
    <mergeCell ref="O17:P17"/>
    <mergeCell ref="Q17:R17"/>
    <mergeCell ref="S17:T17"/>
    <mergeCell ref="AQ16:AR16"/>
    <mergeCell ref="AS16:AT16"/>
    <mergeCell ref="AU16:AV16"/>
    <mergeCell ref="AW16:AX16"/>
    <mergeCell ref="AY16:AZ16"/>
    <mergeCell ref="BA16:BB16"/>
    <mergeCell ref="AE16:AF16"/>
    <mergeCell ref="AG16:AH16"/>
    <mergeCell ref="AI16:AJ16"/>
    <mergeCell ref="AK16:AL16"/>
    <mergeCell ref="AM16:AN16"/>
    <mergeCell ref="AO16:AP16"/>
    <mergeCell ref="S16:T16"/>
    <mergeCell ref="U16:V16"/>
    <mergeCell ref="W16:X16"/>
    <mergeCell ref="Y16:Z16"/>
    <mergeCell ref="AA16:AB16"/>
    <mergeCell ref="AC16:AD16"/>
    <mergeCell ref="BC15:BF15"/>
    <mergeCell ref="BG15:BI15"/>
    <mergeCell ref="A16:A17"/>
    <mergeCell ref="B16:B17"/>
    <mergeCell ref="G16:G17"/>
    <mergeCell ref="H16:I16"/>
    <mergeCell ref="K16:L16"/>
    <mergeCell ref="M16:N16"/>
    <mergeCell ref="O16:P16"/>
    <mergeCell ref="Q16:R16"/>
    <mergeCell ref="AE15:AH15"/>
    <mergeCell ref="AI15:AL15"/>
    <mergeCell ref="AM15:AP15"/>
    <mergeCell ref="AQ15:AT15"/>
    <mergeCell ref="AU15:AX15"/>
    <mergeCell ref="AY15:BB15"/>
    <mergeCell ref="AU14:AX14"/>
    <mergeCell ref="AY14:BB14"/>
    <mergeCell ref="BC14:BF14"/>
    <mergeCell ref="BG14:BI14"/>
    <mergeCell ref="H15:I15"/>
    <mergeCell ref="K15:N15"/>
    <mergeCell ref="O15:R15"/>
    <mergeCell ref="S15:V15"/>
    <mergeCell ref="W15:Z15"/>
    <mergeCell ref="AA15:AD15"/>
    <mergeCell ref="AE14:AF14"/>
    <mergeCell ref="AG14:AH14"/>
    <mergeCell ref="AI14:AJ14"/>
    <mergeCell ref="AK14:AL14"/>
    <mergeCell ref="AM14:AP14"/>
    <mergeCell ref="AQ14:AT14"/>
    <mergeCell ref="H14:I14"/>
    <mergeCell ref="K14:N14"/>
    <mergeCell ref="O14:R14"/>
    <mergeCell ref="S14:V14"/>
    <mergeCell ref="W14:Z14"/>
    <mergeCell ref="AA14:AD14"/>
    <mergeCell ref="AM13:AP13"/>
    <mergeCell ref="AQ13:AT13"/>
    <mergeCell ref="AU13:AX13"/>
    <mergeCell ref="AY13:BB13"/>
    <mergeCell ref="BC13:BF13"/>
    <mergeCell ref="BG13:BI13"/>
    <mergeCell ref="AY12:BB12"/>
    <mergeCell ref="BK12:BK15"/>
    <mergeCell ref="H13:I13"/>
    <mergeCell ref="K13:N13"/>
    <mergeCell ref="O13:R13"/>
    <mergeCell ref="S13:V13"/>
    <mergeCell ref="W13:Z13"/>
    <mergeCell ref="AA13:AD13"/>
    <mergeCell ref="AE13:AH13"/>
    <mergeCell ref="AI13:AL13"/>
    <mergeCell ref="O12:R12"/>
    <mergeCell ref="W12:Z12"/>
    <mergeCell ref="AA12:AD12"/>
    <mergeCell ref="AI12:AL12"/>
    <mergeCell ref="AM12:AP12"/>
    <mergeCell ref="AU12:AX12"/>
    <mergeCell ref="AU11:AX11"/>
    <mergeCell ref="AY11:BB11"/>
    <mergeCell ref="BC11:BD11"/>
    <mergeCell ref="BE11:BF11"/>
    <mergeCell ref="BG11:BI11"/>
    <mergeCell ref="A12:A15"/>
    <mergeCell ref="B12:B15"/>
    <mergeCell ref="G12:G15"/>
    <mergeCell ref="H12:I12"/>
    <mergeCell ref="K12:N12"/>
    <mergeCell ref="AE11:AF11"/>
    <mergeCell ref="AG11:AH11"/>
    <mergeCell ref="AI11:AL11"/>
    <mergeCell ref="AM11:AP11"/>
    <mergeCell ref="AQ11:AR11"/>
    <mergeCell ref="AS11:AT11"/>
    <mergeCell ref="BC10:BD10"/>
    <mergeCell ref="BE10:BF10"/>
    <mergeCell ref="BG10:BI10"/>
    <mergeCell ref="H11:I11"/>
    <mergeCell ref="K11:N11"/>
    <mergeCell ref="O11:R11"/>
    <mergeCell ref="S11:T11"/>
    <mergeCell ref="U11:V11"/>
    <mergeCell ref="W11:Z11"/>
    <mergeCell ref="AA11:AD11"/>
    <mergeCell ref="AG10:AH10"/>
    <mergeCell ref="AI10:AL10"/>
    <mergeCell ref="AM10:AP10"/>
    <mergeCell ref="AQ10:AT10"/>
    <mergeCell ref="AU10:AX10"/>
    <mergeCell ref="AY10:BB10"/>
    <mergeCell ref="BE9:BF9"/>
    <mergeCell ref="BG9:BI9"/>
    <mergeCell ref="BK9:BK11"/>
    <mergeCell ref="H10:I10"/>
    <mergeCell ref="K10:N10"/>
    <mergeCell ref="O10:R10"/>
    <mergeCell ref="S10:V10"/>
    <mergeCell ref="W10:Z10"/>
    <mergeCell ref="AA10:AD10"/>
    <mergeCell ref="AE10:AF10"/>
    <mergeCell ref="AS9:AT9"/>
    <mergeCell ref="AU9:AV9"/>
    <mergeCell ref="AW9:AX9"/>
    <mergeCell ref="AY9:AZ9"/>
    <mergeCell ref="BA9:BB9"/>
    <mergeCell ref="BC9:BD9"/>
    <mergeCell ref="AG9:AH9"/>
    <mergeCell ref="AI9:AJ9"/>
    <mergeCell ref="AK9:AL9"/>
    <mergeCell ref="AM9:AN9"/>
    <mergeCell ref="AO9:AP9"/>
    <mergeCell ref="AQ9:AR9"/>
    <mergeCell ref="U9:V9"/>
    <mergeCell ref="W9:X9"/>
    <mergeCell ref="Y9:Z9"/>
    <mergeCell ref="AA9:AB9"/>
    <mergeCell ref="AC9:AD9"/>
    <mergeCell ref="AE9:AF9"/>
    <mergeCell ref="BG8:BI8"/>
    <mergeCell ref="A9:A11"/>
    <mergeCell ref="B9:B11"/>
    <mergeCell ref="G9:G11"/>
    <mergeCell ref="H9:I9"/>
    <mergeCell ref="K9:L9"/>
    <mergeCell ref="M9:N9"/>
    <mergeCell ref="O9:P9"/>
    <mergeCell ref="Q9:R9"/>
    <mergeCell ref="S9:T9"/>
    <mergeCell ref="AI8:AL8"/>
    <mergeCell ref="AM8:AP8"/>
    <mergeCell ref="AQ8:AT8"/>
    <mergeCell ref="AU8:AX8"/>
    <mergeCell ref="AY8:BB8"/>
    <mergeCell ref="BC8:BF8"/>
    <mergeCell ref="K8:N8"/>
    <mergeCell ref="O8:R8"/>
    <mergeCell ref="S8:V8"/>
    <mergeCell ref="W8:Z8"/>
    <mergeCell ref="AA8:AD8"/>
    <mergeCell ref="AE8:AH8"/>
    <mergeCell ref="A5:D5"/>
    <mergeCell ref="E5:K5"/>
    <mergeCell ref="L5:AC5"/>
    <mergeCell ref="AD5:AV5"/>
    <mergeCell ref="AW5:BK5"/>
    <mergeCell ref="A7:A8"/>
    <mergeCell ref="B7:B8"/>
    <mergeCell ref="C7:J7"/>
    <mergeCell ref="K7:BK7"/>
    <mergeCell ref="H8:I8"/>
    <mergeCell ref="A2:BK3"/>
    <mergeCell ref="A4:D4"/>
    <mergeCell ref="E4:K4"/>
    <mergeCell ref="L4:AC4"/>
    <mergeCell ref="AD4:AV4"/>
    <mergeCell ref="AW4:BK4"/>
  </mergeCells>
  <pageMargins left="0.7" right="0.7" top="0.75" bottom="0.75" header="0.3" footer="0.3"/>
  <pageSetup scale="14" orientation="portrait" r:id="rId1"/>
  <ignoredErrors>
    <ignoredError sqref="BI26"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2020</vt:lpstr>
      <vt:lpstr>'2020'!Área_de_impresión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ZFIP004</dc:creator>
  <cp:lastModifiedBy>ZFIP004</cp:lastModifiedBy>
  <dcterms:created xsi:type="dcterms:W3CDTF">2020-08-23T15:18:36Z</dcterms:created>
  <dcterms:modified xsi:type="dcterms:W3CDTF">2020-08-23T16:27:31Z</dcterms:modified>
</cp:coreProperties>
</file>