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rocedimientos documentados\1. Gestion del riesgo\Formatos\"/>
    </mc:Choice>
  </mc:AlternateContent>
  <bookViews>
    <workbookView xWindow="0" yWindow="0" windowWidth="20490" windowHeight="9045"/>
  </bookViews>
  <sheets>
    <sheet name="PROCESO" sheetId="26" r:id="rId1"/>
    <sheet name="Valoración" sheetId="5" r:id="rId2"/>
    <sheet name="Indicador Comparativo 2018-2019" sheetId="23" r:id="rId3"/>
  </sheets>
  <externalReferences>
    <externalReference r:id="rId4"/>
  </externalReferences>
  <definedNames>
    <definedName name="_xlnm._FilterDatabase" localSheetId="0" hidden="1">PROCESO!$B$8:$AC$12</definedName>
    <definedName name="_xlnm.Print_Area" localSheetId="2">'Indicador Comparativo 2018-2019'!$A$1:$M$46</definedName>
    <definedName name="_xlnm.Print_Area" localSheetId="0">PROCESO!$B$2:$AE$19</definedName>
    <definedName name="_xlnm.Print_Area" localSheetId="1">Valoración!$A$1:$Y$12</definedName>
    <definedName name="_xlnm.Print_Titles" localSheetId="0">PROCESO!$6:$8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3" l="1"/>
  <c r="D42" i="23"/>
  <c r="D40" i="23"/>
  <c r="C41" i="23"/>
  <c r="C42" i="23"/>
  <c r="AI60" i="26"/>
  <c r="AH60" i="26"/>
  <c r="AG60" i="26"/>
  <c r="AJ24" i="26"/>
  <c r="AJ23" i="26"/>
  <c r="AJ21" i="26"/>
  <c r="AJ20" i="26"/>
  <c r="AJ19" i="26"/>
  <c r="J19" i="26"/>
  <c r="K19" i="26" s="1"/>
  <c r="AJ18" i="26"/>
  <c r="AJ17" i="26"/>
  <c r="AJ16" i="26"/>
  <c r="AJ15" i="26"/>
  <c r="AJ14" i="26"/>
  <c r="AJ13" i="26"/>
  <c r="AJ12" i="26"/>
  <c r="U12" i="26"/>
  <c r="T12" i="26"/>
  <c r="R12" i="26"/>
  <c r="N12" i="26"/>
  <c r="M12" i="26"/>
  <c r="K12" i="26"/>
  <c r="AJ11" i="26"/>
  <c r="U11" i="26"/>
  <c r="T11" i="26"/>
  <c r="R11" i="26"/>
  <c r="N11" i="26"/>
  <c r="M11" i="26"/>
  <c r="K11" i="26"/>
  <c r="AJ10" i="26"/>
  <c r="U10" i="26"/>
  <c r="J17" i="26" s="1"/>
  <c r="T10" i="26"/>
  <c r="R10" i="26"/>
  <c r="N10" i="26"/>
  <c r="M10" i="26"/>
  <c r="K10" i="26"/>
  <c r="AJ9" i="26"/>
  <c r="AJ60" i="26" s="1"/>
  <c r="U9" i="26"/>
  <c r="J15" i="26" s="1"/>
  <c r="T9" i="26"/>
  <c r="R9" i="26"/>
  <c r="N9" i="26"/>
  <c r="M9" i="26"/>
  <c r="K9" i="26"/>
  <c r="J16" i="26" l="1"/>
  <c r="J18" i="26" l="1"/>
  <c r="K17" i="26" l="1"/>
  <c r="K15" i="26"/>
  <c r="K16" i="26"/>
  <c r="K18" i="26" l="1"/>
  <c r="C43" i="23" l="1"/>
  <c r="D43" i="23"/>
</calcChain>
</file>

<file path=xl/sharedStrings.xml><?xml version="1.0" encoding="utf-8"?>
<sst xmlns="http://schemas.openxmlformats.org/spreadsheetml/2006/main" count="145" uniqueCount="119">
  <si>
    <t>IDENTIFICACIÓN</t>
  </si>
  <si>
    <t>Escala de Consecuencias</t>
  </si>
  <si>
    <t>CONSECUENCIA</t>
  </si>
  <si>
    <t>MEDIO</t>
    <phoneticPr fontId="4" type="noConversion"/>
  </si>
  <si>
    <t>Alto</t>
    <phoneticPr fontId="4" type="noConversion"/>
  </si>
  <si>
    <t>Medio</t>
    <phoneticPr fontId="4" type="noConversion"/>
  </si>
  <si>
    <t>Bajo</t>
    <phoneticPr fontId="4" type="noConversion"/>
  </si>
  <si>
    <t>¿Qué puede suceder en mi proceso?</t>
  </si>
  <si>
    <t>PROCESO</t>
  </si>
  <si>
    <t>Descripción</t>
  </si>
  <si>
    <t>Causas</t>
  </si>
  <si>
    <t>Escala de Probabilidad</t>
  </si>
  <si>
    <t>PROBABILIDAD</t>
  </si>
  <si>
    <t>Quién lo ocasiona (persona)?</t>
  </si>
  <si>
    <t>CRITERIOS DE VALORACIÓN</t>
  </si>
  <si>
    <t>Posibilidad de ocurrencia de un riesgo, que el riesgo se materialice.</t>
  </si>
  <si>
    <t>Alta</t>
  </si>
  <si>
    <t>Baja</t>
  </si>
  <si>
    <t>Daño que se deriva de la consecuencia de un riesgo. Es el impacto en términos: Económico - Operacionales - Imagen.</t>
  </si>
  <si>
    <t>EVALUACIÓN DEL RIESGO</t>
  </si>
  <si>
    <t>Igual a 5</t>
  </si>
  <si>
    <t>De 10 a 20</t>
  </si>
  <si>
    <t>De 30 a 60</t>
  </si>
  <si>
    <t>BAJO</t>
    <phoneticPr fontId="4" type="noConversion"/>
  </si>
  <si>
    <t>ALTO</t>
    <phoneticPr fontId="4" type="noConversion"/>
  </si>
  <si>
    <t>Fecha de revisión</t>
  </si>
  <si>
    <t>Alto</t>
    <phoneticPr fontId="1" type="noConversion"/>
  </si>
  <si>
    <t>Medio</t>
    <phoneticPr fontId="1" type="noConversion"/>
  </si>
  <si>
    <t>Bajo</t>
    <phoneticPr fontId="1" type="noConversion"/>
  </si>
  <si>
    <t xml:space="preserve">Concecuencia </t>
    <phoneticPr fontId="1" type="noConversion"/>
  </si>
  <si>
    <t xml:space="preserve">Valor </t>
    <phoneticPr fontId="1" type="noConversion"/>
  </si>
  <si>
    <t xml:space="preserve">Bajo </t>
    <phoneticPr fontId="1" type="noConversion"/>
  </si>
  <si>
    <t xml:space="preserve">Medio </t>
    <phoneticPr fontId="1" type="noConversion"/>
  </si>
  <si>
    <t xml:space="preserve">Alto </t>
    <phoneticPr fontId="1" type="noConversion"/>
  </si>
  <si>
    <t xml:space="preserve">Probabilidad </t>
    <phoneticPr fontId="1" type="noConversion"/>
  </si>
  <si>
    <t xml:space="preserve">Proceso utilizado por la organización para determinar la magnitud de los riesgos en la organización, con relación a los criterios: probabilidad  por concecuenncia. </t>
  </si>
  <si>
    <t>Medio</t>
  </si>
  <si>
    <t>PÁGINA</t>
  </si>
  <si>
    <t xml:space="preserve">FO-CL-14 </t>
  </si>
  <si>
    <t>CÓDIGO</t>
  </si>
  <si>
    <t>VERSIÓN</t>
  </si>
  <si>
    <t xml:space="preserve">BAJOS </t>
  </si>
  <si>
    <t xml:space="preserve">MEDIOS </t>
  </si>
  <si>
    <t>ALTOS</t>
  </si>
  <si>
    <t xml:space="preserve">TOTAL </t>
  </si>
  <si>
    <t xml:space="preserve">Ponderación </t>
  </si>
  <si>
    <t xml:space="preserve">RIESGOS BAJOS </t>
  </si>
  <si>
    <t xml:space="preserve">RIESGOS MEDIOS </t>
  </si>
  <si>
    <t xml:space="preserve">RIESGOS ALTOS </t>
  </si>
  <si>
    <t>De 31 a 60</t>
  </si>
  <si>
    <t>De 6 a 30</t>
  </si>
  <si>
    <t xml:space="preserve">Total </t>
  </si>
  <si>
    <t>1 de 1</t>
  </si>
  <si>
    <t xml:space="preserve">PLAN DE MEJORA </t>
  </si>
  <si>
    <t xml:space="preserve">ACTIVIDADES </t>
  </si>
  <si>
    <t xml:space="preserve">FECHA </t>
  </si>
  <si>
    <t xml:space="preserve">RESPONSABLE </t>
  </si>
  <si>
    <t>RECURSOS</t>
  </si>
  <si>
    <t xml:space="preserve">TRATAMIENTO </t>
  </si>
  <si>
    <t xml:space="preserve"> Impacto</t>
    <phoneticPr fontId="4" type="noConversion"/>
  </si>
  <si>
    <t>CLASIFICACIÓN: RIESGO (R) U OPORTUNIDAD (O)</t>
  </si>
  <si>
    <t>RIESGO / OPORTUNIDAD</t>
  </si>
  <si>
    <t>VALORACIÓN DEL RIESGO INHERENTE</t>
  </si>
  <si>
    <t>VALORACIÓN DEL RIESGO RESIDUAL</t>
  </si>
  <si>
    <t>Cómo sucede el riesgo u oportunidad?</t>
  </si>
  <si>
    <t>Por qué se ocasiona el riesgo u oportunidad?</t>
  </si>
  <si>
    <t>Consecuencia que ocasiona el riesgo en caso de materializarse u la oportunidad en caso de aprovecharse</t>
  </si>
  <si>
    <t>Aplicación y frecuencia del control// probabilidad del riesgo</t>
  </si>
  <si>
    <t>consecuencia del riesgo</t>
  </si>
  <si>
    <t>ESCALA DE EVALUACIÓN</t>
  </si>
  <si>
    <t>TIPO DE RIESGO/AÑO</t>
  </si>
  <si>
    <t>Fecha de Actualización:</t>
  </si>
  <si>
    <t>RIESGO</t>
  </si>
  <si>
    <t>CONTEXTO INTERNO</t>
  </si>
  <si>
    <t>Gerencia</t>
  </si>
  <si>
    <t>OPORTUNIDAD</t>
  </si>
  <si>
    <t xml:space="preserve">GOBIERNO </t>
  </si>
  <si>
    <t>CONTEXTO EXTERNO</t>
  </si>
  <si>
    <t>ANÁLISIS DE PROCESO</t>
  </si>
  <si>
    <t>TRABAJADORES</t>
  </si>
  <si>
    <t>BASC</t>
  </si>
  <si>
    <t>BUREAU VERITAS</t>
  </si>
  <si>
    <t xml:space="preserve">DIAN Y MINISTERIO DE COMERCIO INDUSTRIA Y TURISMO </t>
  </si>
  <si>
    <t xml:space="preserve">CONTRATISTAS Y/O PROVEEDORES </t>
  </si>
  <si>
    <t>ACCIONISTAS</t>
  </si>
  <si>
    <t>COMUNIDAD</t>
  </si>
  <si>
    <t>N/A</t>
  </si>
  <si>
    <t>SI</t>
  </si>
  <si>
    <t>NO</t>
  </si>
  <si>
    <t>ANÁLISIS DE LAS PI</t>
  </si>
  <si>
    <t>COMPROMISOS DE LA POLÍTICA</t>
  </si>
  <si>
    <t>ANÁLISIS DEL ALCANCE</t>
  </si>
  <si>
    <t>FUENTE DE IDENTIFICACIÓN</t>
  </si>
  <si>
    <t>CONTROL ACTUAL</t>
  </si>
  <si>
    <t>EFICACIA DEL CONTROL
(OBSERVACIONES)</t>
  </si>
  <si>
    <t>FORTALEZA</t>
  </si>
  <si>
    <t>NIVEL DE RIESGO INHERENTE</t>
  </si>
  <si>
    <t>POLÍTICA DE TRATAMIENTO</t>
  </si>
  <si>
    <t>ASUMIR</t>
  </si>
  <si>
    <t>EVITAR</t>
  </si>
  <si>
    <t>TRANSFERIR</t>
  </si>
  <si>
    <t>ELIMINAR</t>
  </si>
  <si>
    <t>EFICACIA 
(observaciones)</t>
  </si>
  <si>
    <t>NIVEL DE RIESGO RESIDUAL</t>
  </si>
  <si>
    <r>
      <t xml:space="preserve">CONTROLES ACTUALES
</t>
    </r>
    <r>
      <rPr>
        <b/>
        <i/>
        <sz val="18"/>
        <rFont val="Arial"/>
        <family val="2"/>
      </rPr>
      <t>(Este campo no aplica para las Oportunidades)</t>
    </r>
  </si>
  <si>
    <t>Fuente del riesgo (Amenaza u oportunidad)</t>
  </si>
  <si>
    <t>RIESGO INHERENTE Y RESIDUAL</t>
  </si>
  <si>
    <t>MEDIO</t>
    <phoneticPr fontId="7" type="noConversion"/>
  </si>
  <si>
    <t>BAJO</t>
    <phoneticPr fontId="7" type="noConversion"/>
  </si>
  <si>
    <t>FECHA DE ACTUALIZACIÓN</t>
  </si>
  <si>
    <t xml:space="preserve">FECHA DE IMPLEMENTACIÓN </t>
  </si>
  <si>
    <t>MATRIZ DE GESTIÓN DE RIESGOS Y OPORTUNIDADES.</t>
  </si>
  <si>
    <t>Resultado. Gestión del Riesgos y Oportunidades</t>
  </si>
  <si>
    <t xml:space="preserve">RIESGOS RESIDUALES BAJOS </t>
  </si>
  <si>
    <t>ALTO</t>
    <phoneticPr fontId="7" type="noConversion"/>
  </si>
  <si>
    <t xml:space="preserve">RIESGOS RESIDUALES MEDIOS </t>
  </si>
  <si>
    <t xml:space="preserve">RIESGOS RESIDUALES ALTOS </t>
  </si>
  <si>
    <t>TOTAL DE RIESGOS RESIDUALES</t>
  </si>
  <si>
    <t>TOTAL OPORTUNIDADES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</si>
</sst>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_-&quot;$&quot;* #,##0_-;\-&quot;$&quot;* #,##0_-;_-&quot;$&quot;* &quot;-&quot;_-;_-@_-"/>
    <numFmt numFmtId="165" formatCode="_ * #,##0.00_ ;_ * \-#,##0.00_ ;_ * &quot;-&quot;??_ ;_ @_ "/>
    <numFmt numFmtId="166" formatCode="0.0"/>
    <numFmt numFmtId="167" formatCode="_ [$€-2]\ * #,##0.00_ ;_ [$€-2]\ * \-#,##0.00_ ;_ [$€-2]\ * &quot;-&quot;??_ "/>
    <numFmt numFmtId="168" formatCode="dd/mm/yy;@"/>
  </numFmts>
  <fonts count="18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sz val="24"/>
      <name val="Arial"/>
      <family val="2"/>
    </font>
    <font>
      <sz val="17.5"/>
      <name val="Arial"/>
      <family val="2"/>
    </font>
    <font>
      <b/>
      <sz val="11"/>
      <color theme="1"/>
      <name val="Arial"/>
      <family val="2"/>
    </font>
    <font>
      <b/>
      <i/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BF61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5B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A05"/>
        <bgColor indexed="64"/>
      </patternFill>
    </fill>
    <fill>
      <patternFill patternType="solid">
        <fgColor theme="4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25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28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0" fontId="8" fillId="0" borderId="0" xfId="17"/>
    <xf numFmtId="0" fontId="7" fillId="0" borderId="0" xfId="17" applyFont="1"/>
    <xf numFmtId="0" fontId="9" fillId="0" borderId="0" xfId="17" applyFont="1" applyBorder="1" applyAlignment="1">
      <alignment horizontal="center" vertical="center" wrapText="1"/>
    </xf>
    <xf numFmtId="0" fontId="9" fillId="0" borderId="15" xfId="17" applyFont="1" applyFill="1" applyBorder="1" applyAlignment="1">
      <alignment horizontal="center" vertical="center" wrapText="1"/>
    </xf>
    <xf numFmtId="0" fontId="9" fillId="0" borderId="14" xfId="17" applyFont="1" applyFill="1" applyBorder="1" applyAlignment="1">
      <alignment horizontal="center" vertical="center" wrapText="1"/>
    </xf>
    <xf numFmtId="0" fontId="9" fillId="0" borderId="13" xfId="17" applyFont="1" applyBorder="1" applyAlignment="1">
      <alignment horizontal="center" vertical="center" wrapText="1"/>
    </xf>
    <xf numFmtId="0" fontId="9" fillId="0" borderId="5" xfId="17" applyFont="1" applyBorder="1" applyAlignment="1">
      <alignment horizontal="center" vertical="center" wrapText="1"/>
    </xf>
    <xf numFmtId="0" fontId="9" fillId="8" borderId="3" xfId="17" applyFont="1" applyFill="1" applyBorder="1" applyAlignment="1">
      <alignment horizontal="center" vertical="center" wrapText="1"/>
    </xf>
    <xf numFmtId="0" fontId="9" fillId="9" borderId="8" xfId="17" applyFont="1" applyFill="1" applyBorder="1" applyAlignment="1">
      <alignment horizontal="center" vertical="center" wrapText="1"/>
    </xf>
    <xf numFmtId="0" fontId="9" fillId="0" borderId="27" xfId="17" applyFont="1" applyBorder="1" applyAlignment="1">
      <alignment horizontal="center" vertical="center" wrapText="1"/>
    </xf>
    <xf numFmtId="0" fontId="9" fillId="0" borderId="28" xfId="17" applyFont="1" applyBorder="1" applyAlignment="1">
      <alignment horizontal="center" vertical="center" wrapText="1"/>
    </xf>
    <xf numFmtId="0" fontId="9" fillId="6" borderId="9" xfId="17" applyFont="1" applyFill="1" applyBorder="1" applyAlignment="1">
      <alignment horizontal="center" vertical="center" wrapText="1"/>
    </xf>
    <xf numFmtId="0" fontId="9" fillId="8" borderId="1" xfId="17" applyFont="1" applyFill="1" applyBorder="1" applyAlignment="1">
      <alignment horizontal="center" vertical="center" wrapText="1"/>
    </xf>
    <xf numFmtId="0" fontId="9" fillId="8" borderId="7" xfId="17" applyFont="1" applyFill="1" applyBorder="1" applyAlignment="1">
      <alignment horizontal="center" vertical="center" wrapText="1"/>
    </xf>
    <xf numFmtId="0" fontId="9" fillId="0" borderId="29" xfId="17" applyFont="1" applyBorder="1" applyAlignment="1">
      <alignment horizontal="center" vertical="center" wrapText="1"/>
    </xf>
    <xf numFmtId="0" fontId="9" fillId="0" borderId="30" xfId="17" applyFont="1" applyBorder="1" applyAlignment="1">
      <alignment horizontal="center" vertical="center" wrapText="1"/>
    </xf>
    <xf numFmtId="0" fontId="9" fillId="6" borderId="24" xfId="17" applyFont="1" applyFill="1" applyBorder="1" applyAlignment="1">
      <alignment horizontal="center" vertical="center" wrapText="1"/>
    </xf>
    <xf numFmtId="0" fontId="9" fillId="6" borderId="22" xfId="17" applyFont="1" applyFill="1" applyBorder="1" applyAlignment="1">
      <alignment horizontal="center" vertical="center" wrapText="1"/>
    </xf>
    <xf numFmtId="0" fontId="9" fillId="8" borderId="31" xfId="17" applyFont="1" applyFill="1" applyBorder="1" applyAlignment="1">
      <alignment horizontal="center" vertical="center" wrapText="1"/>
    </xf>
    <xf numFmtId="0" fontId="9" fillId="0" borderId="32" xfId="17" applyFont="1" applyBorder="1" applyAlignment="1">
      <alignment horizontal="center" vertical="center" wrapText="1"/>
    </xf>
    <xf numFmtId="0" fontId="9" fillId="0" borderId="33" xfId="17" applyFont="1" applyBorder="1" applyAlignment="1">
      <alignment horizontal="center" vertical="center" wrapText="1"/>
    </xf>
    <xf numFmtId="0" fontId="9" fillId="0" borderId="0" xfId="17" applyFont="1" applyAlignment="1">
      <alignment horizontal="center" vertical="center" wrapText="1"/>
    </xf>
    <xf numFmtId="0" fontId="9" fillId="0" borderId="6" xfId="17" applyFont="1" applyBorder="1" applyAlignment="1">
      <alignment horizontal="center" vertical="center" wrapText="1"/>
    </xf>
    <xf numFmtId="0" fontId="9" fillId="10" borderId="4" xfId="17" applyFont="1" applyFill="1" applyBorder="1" applyAlignment="1">
      <alignment horizontal="center" vertical="center" wrapText="1"/>
    </xf>
    <xf numFmtId="166" fontId="10" fillId="0" borderId="11" xfId="3" applyNumberFormat="1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horizontal="left" vertical="center" wrapText="1"/>
    </xf>
    <xf numFmtId="166" fontId="10" fillId="0" borderId="25" xfId="3" applyNumberFormat="1" applyFont="1" applyFill="1" applyBorder="1" applyAlignment="1">
      <alignment horizontal="center" vertical="center" wrapText="1"/>
    </xf>
    <xf numFmtId="0" fontId="10" fillId="0" borderId="22" xfId="2" applyNumberFormat="1" applyFont="1" applyBorder="1" applyAlignment="1">
      <alignment horizontal="center" vertical="center" wrapText="1"/>
    </xf>
    <xf numFmtId="166" fontId="10" fillId="0" borderId="52" xfId="3" applyNumberFormat="1" applyFont="1" applyFill="1" applyBorder="1" applyAlignment="1">
      <alignment horizontal="center" vertical="center" wrapText="1"/>
    </xf>
    <xf numFmtId="166" fontId="10" fillId="0" borderId="2" xfId="3" applyNumberFormat="1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horizontal="center" vertical="center" wrapText="1"/>
    </xf>
    <xf numFmtId="166" fontId="11" fillId="15" borderId="13" xfId="3" applyNumberFormat="1" applyFont="1" applyFill="1" applyBorder="1" applyAlignment="1">
      <alignment horizontal="center" vertical="center" wrapText="1"/>
    </xf>
    <xf numFmtId="166" fontId="11" fillId="15" borderId="14" xfId="3" applyNumberFormat="1" applyFont="1" applyFill="1" applyBorder="1" applyAlignment="1">
      <alignment horizontal="center" vertical="center" wrapText="1"/>
    </xf>
    <xf numFmtId="166" fontId="11" fillId="15" borderId="53" xfId="3" applyNumberFormat="1" applyFont="1" applyFill="1" applyBorder="1" applyAlignment="1">
      <alignment horizontal="center" vertical="center" wrapText="1"/>
    </xf>
    <xf numFmtId="166" fontId="10" fillId="0" borderId="40" xfId="3" applyNumberFormat="1" applyFont="1" applyFill="1" applyBorder="1" applyAlignment="1">
      <alignment horizontal="left" vertical="center" wrapText="1"/>
    </xf>
    <xf numFmtId="166" fontId="10" fillId="0" borderId="11" xfId="3" applyNumberFormat="1" applyFont="1" applyFill="1" applyBorder="1" applyAlignment="1">
      <alignment horizontal="left" vertical="center" wrapText="1"/>
    </xf>
    <xf numFmtId="0" fontId="10" fillId="0" borderId="1" xfId="2" applyNumberFormat="1" applyFont="1" applyBorder="1" applyAlignment="1">
      <alignment horizontal="center" vertical="center" wrapText="1"/>
    </xf>
    <xf numFmtId="0" fontId="10" fillId="0" borderId="11" xfId="2" applyNumberFormat="1" applyFont="1" applyBorder="1" applyAlignment="1">
      <alignment horizontal="center" vertical="center" wrapText="1"/>
    </xf>
    <xf numFmtId="166" fontId="10" fillId="0" borderId="40" xfId="3" applyNumberFormat="1" applyFont="1" applyFill="1" applyBorder="1" applyAlignment="1">
      <alignment horizontal="center" vertical="center" wrapText="1"/>
    </xf>
    <xf numFmtId="1" fontId="10" fillId="0" borderId="40" xfId="3" applyNumberFormat="1" applyFont="1" applyFill="1" applyBorder="1" applyAlignment="1">
      <alignment horizontal="center" vertical="center" wrapText="1"/>
    </xf>
    <xf numFmtId="1" fontId="10" fillId="0" borderId="11" xfId="3" applyNumberFormat="1" applyFont="1" applyFill="1" applyBorder="1" applyAlignment="1">
      <alignment horizontal="center" vertical="center" wrapText="1"/>
    </xf>
    <xf numFmtId="0" fontId="9" fillId="10" borderId="56" xfId="17" applyFont="1" applyFill="1" applyBorder="1" applyAlignment="1">
      <alignment horizontal="center" vertical="center" wrapText="1"/>
    </xf>
    <xf numFmtId="0" fontId="9" fillId="0" borderId="54" xfId="17" applyFont="1" applyBorder="1" applyAlignment="1">
      <alignment horizontal="center" vertical="center" wrapText="1"/>
    </xf>
    <xf numFmtId="0" fontId="9" fillId="0" borderId="21" xfId="17" applyFont="1" applyBorder="1" applyAlignment="1">
      <alignment horizontal="center" vertical="center" wrapText="1"/>
    </xf>
    <xf numFmtId="0" fontId="9" fillId="0" borderId="26" xfId="17" applyFont="1" applyBorder="1" applyAlignment="1">
      <alignment horizontal="center" vertical="center" wrapText="1"/>
    </xf>
    <xf numFmtId="0" fontId="2" fillId="0" borderId="46" xfId="0" applyFont="1" applyBorder="1"/>
    <xf numFmtId="0" fontId="7" fillId="0" borderId="46" xfId="17" applyFont="1" applyBorder="1"/>
    <xf numFmtId="0" fontId="2" fillId="0" borderId="57" xfId="0" applyFont="1" applyBorder="1"/>
    <xf numFmtId="0" fontId="1" fillId="0" borderId="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9" fontId="1" fillId="0" borderId="58" xfId="0" applyNumberFormat="1" applyFont="1" applyBorder="1" applyAlignment="1">
      <alignment horizontal="center"/>
    </xf>
    <xf numFmtId="9" fontId="1" fillId="0" borderId="30" xfId="0" applyNumberFormat="1" applyFont="1" applyBorder="1" applyAlignment="1">
      <alignment horizontal="center"/>
    </xf>
    <xf numFmtId="9" fontId="1" fillId="0" borderId="60" xfId="0" applyNumberFormat="1" applyFont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166" fontId="10" fillId="0" borderId="0" xfId="3" applyNumberFormat="1" applyFont="1" applyFill="1" applyBorder="1" applyAlignment="1">
      <alignment horizontal="center" vertical="center" wrapText="1"/>
    </xf>
    <xf numFmtId="0" fontId="10" fillId="0" borderId="40" xfId="2" applyNumberFormat="1" applyFont="1" applyBorder="1" applyAlignment="1">
      <alignment horizontal="center" vertical="center" wrapText="1"/>
    </xf>
    <xf numFmtId="1" fontId="10" fillId="13" borderId="1" xfId="3" applyNumberFormat="1" applyFont="1" applyFill="1" applyBorder="1" applyAlignment="1">
      <alignment horizontal="center" vertical="center" wrapText="1"/>
    </xf>
    <xf numFmtId="1" fontId="10" fillId="13" borderId="22" xfId="3" applyNumberFormat="1" applyFont="1" applyFill="1" applyBorder="1" applyAlignment="1">
      <alignment horizontal="center" vertical="center" wrapText="1"/>
    </xf>
    <xf numFmtId="1" fontId="10" fillId="13" borderId="11" xfId="3" applyNumberFormat="1" applyFont="1" applyFill="1" applyBorder="1" applyAlignment="1">
      <alignment horizontal="center" vertical="center" wrapText="1"/>
    </xf>
    <xf numFmtId="1" fontId="10" fillId="0" borderId="43" xfId="3" applyNumberFormat="1" applyFont="1" applyFill="1" applyBorder="1" applyAlignment="1">
      <alignment horizontal="center" vertical="center" wrapText="1"/>
    </xf>
    <xf numFmtId="1" fontId="10" fillId="0" borderId="50" xfId="3" applyNumberFormat="1" applyFont="1" applyFill="1" applyBorder="1" applyAlignment="1">
      <alignment horizontal="center" vertical="center" wrapText="1"/>
    </xf>
    <xf numFmtId="1" fontId="10" fillId="0" borderId="51" xfId="3" applyNumberFormat="1" applyFont="1" applyFill="1" applyBorder="1" applyAlignment="1">
      <alignment horizontal="center" vertical="center" wrapText="1"/>
    </xf>
    <xf numFmtId="1" fontId="10" fillId="13" borderId="40" xfId="3" applyNumberFormat="1" applyFont="1" applyFill="1" applyBorder="1" applyAlignment="1">
      <alignment horizontal="center" vertical="center" wrapText="1"/>
    </xf>
    <xf numFmtId="166" fontId="11" fillId="15" borderId="51" xfId="3" applyNumberFormat="1" applyFont="1" applyFill="1" applyBorder="1" applyAlignment="1">
      <alignment horizontal="center" vertical="center" wrapText="1"/>
    </xf>
    <xf numFmtId="41" fontId="2" fillId="0" borderId="29" xfId="8" applyFont="1" applyBorder="1" applyAlignment="1">
      <alignment horizontal="center" vertical="center"/>
    </xf>
    <xf numFmtId="41" fontId="2" fillId="0" borderId="34" xfId="8" applyFont="1" applyBorder="1" applyAlignment="1">
      <alignment horizontal="center" vertical="center"/>
    </xf>
    <xf numFmtId="41" fontId="2" fillId="0" borderId="39" xfId="8" applyFont="1" applyBorder="1" applyAlignment="1">
      <alignment horizontal="center" vertical="center"/>
    </xf>
    <xf numFmtId="41" fontId="2" fillId="0" borderId="35" xfId="8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0" borderId="37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justify" vertical="center"/>
    </xf>
    <xf numFmtId="0" fontId="2" fillId="0" borderId="17" xfId="0" applyFont="1" applyBorder="1" applyAlignment="1">
      <alignment horizontal="justify" vertical="center"/>
    </xf>
    <xf numFmtId="0" fontId="2" fillId="0" borderId="18" xfId="0" applyFont="1" applyBorder="1" applyAlignment="1">
      <alignment horizontal="justify" vertical="center"/>
    </xf>
    <xf numFmtId="2" fontId="3" fillId="6" borderId="22" xfId="0" applyNumberFormat="1" applyFont="1" applyFill="1" applyBorder="1" applyAlignment="1">
      <alignment horizontal="center" vertical="center"/>
    </xf>
    <xf numFmtId="2" fontId="3" fillId="6" borderId="24" xfId="0" applyNumberFormat="1" applyFont="1" applyFill="1" applyBorder="1" applyAlignment="1">
      <alignment horizontal="center" vertical="center"/>
    </xf>
    <xf numFmtId="2" fontId="3" fillId="6" borderId="31" xfId="0" applyNumberFormat="1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justify" vertical="center"/>
    </xf>
    <xf numFmtId="0" fontId="2" fillId="0" borderId="14" xfId="0" applyFont="1" applyBorder="1" applyAlignment="1">
      <alignment horizontal="justify" vertical="center"/>
    </xf>
    <xf numFmtId="0" fontId="2" fillId="0" borderId="15" xfId="0" applyFont="1" applyBorder="1" applyAlignment="1">
      <alignment horizontal="justify" vertical="center"/>
    </xf>
    <xf numFmtId="0" fontId="2" fillId="0" borderId="20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justify" vertical="center" wrapText="1"/>
    </xf>
    <xf numFmtId="0" fontId="2" fillId="0" borderId="26" xfId="0" applyFont="1" applyBorder="1" applyAlignment="1">
      <alignment horizontal="justify" vertical="center" wrapText="1"/>
    </xf>
    <xf numFmtId="41" fontId="2" fillId="0" borderId="32" xfId="8" applyFont="1" applyBorder="1" applyAlignment="1">
      <alignment horizontal="center" vertical="center"/>
    </xf>
    <xf numFmtId="41" fontId="2" fillId="0" borderId="36" xfId="8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9" borderId="11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9" borderId="10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0" fillId="0" borderId="0" xfId="224" applyFont="1" applyAlignment="1">
      <alignment vertical="center"/>
    </xf>
    <xf numFmtId="0" fontId="10" fillId="0" borderId="1" xfId="224" applyFont="1" applyBorder="1" applyAlignment="1">
      <alignment vertical="center"/>
    </xf>
    <xf numFmtId="0" fontId="13" fillId="7" borderId="55" xfId="224" applyFont="1" applyFill="1" applyBorder="1" applyAlignment="1">
      <alignment horizontal="center" vertical="center" wrapText="1"/>
    </xf>
    <xf numFmtId="0" fontId="13" fillId="7" borderId="0" xfId="224" applyFont="1" applyFill="1" applyBorder="1" applyAlignment="1">
      <alignment horizontal="center" vertical="center" wrapText="1"/>
    </xf>
    <xf numFmtId="0" fontId="11" fillId="7" borderId="0" xfId="224" applyFont="1" applyFill="1" applyBorder="1" applyAlignment="1">
      <alignment horizontal="center" vertical="center" wrapText="1"/>
    </xf>
    <xf numFmtId="0" fontId="10" fillId="7" borderId="0" xfId="224" applyFont="1" applyFill="1" applyAlignment="1">
      <alignment vertical="center" wrapText="1"/>
    </xf>
    <xf numFmtId="0" fontId="12" fillId="0" borderId="37" xfId="224" applyFont="1" applyBorder="1" applyAlignment="1">
      <alignment horizontal="center" vertical="center" wrapText="1"/>
    </xf>
    <xf numFmtId="0" fontId="12" fillId="0" borderId="19" xfId="224" applyFont="1" applyBorder="1" applyAlignment="1">
      <alignment horizontal="center" vertical="center" wrapText="1"/>
    </xf>
    <xf numFmtId="0" fontId="12" fillId="0" borderId="38" xfId="224" applyFont="1" applyBorder="1" applyAlignment="1">
      <alignment horizontal="center" vertical="center" wrapText="1"/>
    </xf>
    <xf numFmtId="0" fontId="11" fillId="0" borderId="0" xfId="224" applyFont="1" applyBorder="1" applyAlignment="1">
      <alignment horizontal="center" vertical="center" wrapText="1"/>
    </xf>
    <xf numFmtId="0" fontId="10" fillId="0" borderId="0" xfId="224" applyFont="1" applyAlignment="1">
      <alignment vertical="center" wrapText="1"/>
    </xf>
    <xf numFmtId="0" fontId="14" fillId="0" borderId="37" xfId="224" applyFont="1" applyBorder="1" applyAlignment="1">
      <alignment horizontal="center" vertical="center" wrapText="1"/>
    </xf>
    <xf numFmtId="0" fontId="14" fillId="0" borderId="19" xfId="224" applyFont="1" applyBorder="1" applyAlignment="1">
      <alignment horizontal="center" vertical="center" wrapText="1"/>
    </xf>
    <xf numFmtId="168" fontId="14" fillId="0" borderId="37" xfId="224" applyNumberFormat="1" applyFont="1" applyBorder="1" applyAlignment="1">
      <alignment horizontal="center" vertical="center" wrapText="1"/>
    </xf>
    <xf numFmtId="168" fontId="14" fillId="0" borderId="19" xfId="224" applyNumberFormat="1" applyFont="1" applyBorder="1" applyAlignment="1">
      <alignment horizontal="center" vertical="center" wrapText="1"/>
    </xf>
    <xf numFmtId="168" fontId="14" fillId="0" borderId="38" xfId="224" applyNumberFormat="1" applyFont="1" applyBorder="1" applyAlignment="1">
      <alignment horizontal="center" vertical="center" wrapText="1"/>
    </xf>
    <xf numFmtId="14" fontId="14" fillId="0" borderId="37" xfId="224" applyNumberFormat="1" applyFont="1" applyBorder="1" applyAlignment="1">
      <alignment horizontal="center" vertical="center" wrapText="1"/>
    </xf>
    <xf numFmtId="14" fontId="14" fillId="0" borderId="19" xfId="224" applyNumberFormat="1" applyFont="1" applyBorder="1" applyAlignment="1">
      <alignment horizontal="center" vertical="center" wrapText="1"/>
    </xf>
    <xf numFmtId="14" fontId="14" fillId="0" borderId="38" xfId="224" applyNumberFormat="1" applyFont="1" applyBorder="1" applyAlignment="1">
      <alignment horizontal="center" vertical="center" wrapText="1"/>
    </xf>
    <xf numFmtId="0" fontId="14" fillId="0" borderId="38" xfId="224" applyFont="1" applyBorder="1" applyAlignment="1">
      <alignment horizontal="center" vertical="center" wrapText="1"/>
    </xf>
    <xf numFmtId="0" fontId="10" fillId="0" borderId="0" xfId="224" applyFont="1" applyBorder="1" applyAlignment="1">
      <alignment horizontal="center" vertical="center" wrapText="1"/>
    </xf>
    <xf numFmtId="0" fontId="11" fillId="0" borderId="37" xfId="224" applyFont="1" applyBorder="1" applyAlignment="1">
      <alignment horizontal="left" vertical="center" wrapText="1"/>
    </xf>
    <xf numFmtId="0" fontId="11" fillId="0" borderId="19" xfId="224" applyFont="1" applyBorder="1" applyAlignment="1">
      <alignment horizontal="left" vertical="center" wrapText="1"/>
    </xf>
    <xf numFmtId="0" fontId="11" fillId="12" borderId="13" xfId="224" applyFont="1" applyFill="1" applyBorder="1" applyAlignment="1">
      <alignment horizontal="center" vertical="center" wrapText="1"/>
    </xf>
    <xf numFmtId="0" fontId="11" fillId="12" borderId="14" xfId="224" applyFont="1" applyFill="1" applyBorder="1" applyAlignment="1">
      <alignment horizontal="center" vertical="center" wrapText="1"/>
    </xf>
    <xf numFmtId="0" fontId="11" fillId="12" borderId="15" xfId="224" applyFont="1" applyFill="1" applyBorder="1" applyAlignment="1">
      <alignment horizontal="center" vertical="center" wrapText="1"/>
    </xf>
    <xf numFmtId="0" fontId="11" fillId="11" borderId="5" xfId="224" applyFont="1" applyFill="1" applyBorder="1" applyAlignment="1">
      <alignment horizontal="center" vertical="center" wrapText="1"/>
    </xf>
    <xf numFmtId="0" fontId="11" fillId="11" borderId="61" xfId="224" applyFont="1" applyFill="1" applyBorder="1" applyAlignment="1">
      <alignment horizontal="center" vertical="center" wrapText="1"/>
    </xf>
    <xf numFmtId="0" fontId="11" fillId="11" borderId="6" xfId="224" applyFont="1" applyFill="1" applyBorder="1" applyAlignment="1">
      <alignment horizontal="center" vertical="center" wrapText="1"/>
    </xf>
    <xf numFmtId="0" fontId="11" fillId="5" borderId="37" xfId="224" applyFont="1" applyFill="1" applyBorder="1" applyAlignment="1">
      <alignment horizontal="center" vertical="center" wrapText="1"/>
    </xf>
    <xf numFmtId="0" fontId="11" fillId="5" borderId="38" xfId="224" applyFont="1" applyFill="1" applyBorder="1" applyAlignment="1">
      <alignment horizontal="center" vertical="center" wrapText="1"/>
    </xf>
    <xf numFmtId="0" fontId="11" fillId="20" borderId="5" xfId="224" applyFont="1" applyFill="1" applyBorder="1" applyAlignment="1">
      <alignment horizontal="center" vertical="center" wrapText="1"/>
    </xf>
    <xf numFmtId="0" fontId="11" fillId="20" borderId="61" xfId="224" applyFont="1" applyFill="1" applyBorder="1" applyAlignment="1">
      <alignment horizontal="center" vertical="center" wrapText="1"/>
    </xf>
    <xf numFmtId="0" fontId="11" fillId="20" borderId="6" xfId="224" applyFont="1" applyFill="1" applyBorder="1" applyAlignment="1">
      <alignment horizontal="center" vertical="center" wrapText="1"/>
    </xf>
    <xf numFmtId="0" fontId="11" fillId="18" borderId="37" xfId="224" applyFont="1" applyFill="1" applyBorder="1" applyAlignment="1">
      <alignment horizontal="center" vertical="center" wrapText="1"/>
    </xf>
    <xf numFmtId="0" fontId="11" fillId="18" borderId="19" xfId="224" applyFont="1" applyFill="1" applyBorder="1" applyAlignment="1">
      <alignment horizontal="center" vertical="center" wrapText="1"/>
    </xf>
    <xf numFmtId="0" fontId="11" fillId="18" borderId="38" xfId="224" applyFont="1" applyFill="1" applyBorder="1" applyAlignment="1">
      <alignment horizontal="center" vertical="center" wrapText="1"/>
    </xf>
    <xf numFmtId="0" fontId="11" fillId="2" borderId="16" xfId="224" applyFont="1" applyFill="1" applyBorder="1" applyAlignment="1">
      <alignment horizontal="center" vertical="center" textRotation="90" wrapText="1"/>
    </xf>
    <xf numFmtId="0" fontId="11" fillId="2" borderId="17" xfId="224" applyFont="1" applyFill="1" applyBorder="1" applyAlignment="1">
      <alignment horizontal="center" vertical="center" textRotation="90" wrapText="1"/>
    </xf>
    <xf numFmtId="0" fontId="11" fillId="2" borderId="62" xfId="224" applyFont="1" applyFill="1" applyBorder="1" applyAlignment="1">
      <alignment horizontal="center" vertical="center" wrapText="1"/>
    </xf>
    <xf numFmtId="0" fontId="11" fillId="2" borderId="40" xfId="224" applyFont="1" applyFill="1" applyBorder="1" applyAlignment="1">
      <alignment horizontal="center" vertical="center" wrapText="1"/>
    </xf>
    <xf numFmtId="0" fontId="11" fillId="2" borderId="52" xfId="224" applyFont="1" applyFill="1" applyBorder="1" applyAlignment="1">
      <alignment horizontal="center" vertical="center" wrapText="1"/>
    </xf>
    <xf numFmtId="0" fontId="11" fillId="11" borderId="63" xfId="224" applyFont="1" applyFill="1" applyBorder="1" applyAlignment="1">
      <alignment horizontal="center" vertical="center" wrapText="1"/>
    </xf>
    <xf numFmtId="0" fontId="11" fillId="11" borderId="57" xfId="224" applyFont="1" applyFill="1" applyBorder="1" applyAlignment="1">
      <alignment horizontal="center" vertical="center" wrapText="1"/>
    </xf>
    <xf numFmtId="0" fontId="11" fillId="11" borderId="59" xfId="224" applyFont="1" applyFill="1" applyBorder="1" applyAlignment="1">
      <alignment horizontal="center" vertical="center" wrapText="1"/>
    </xf>
    <xf numFmtId="0" fontId="11" fillId="2" borderId="32" xfId="224" applyFont="1" applyFill="1" applyBorder="1" applyAlignment="1">
      <alignment horizontal="center" vertical="center" wrapText="1"/>
    </xf>
    <xf numFmtId="0" fontId="11" fillId="2" borderId="36" xfId="224" applyFont="1" applyFill="1" applyBorder="1" applyAlignment="1">
      <alignment horizontal="center" vertical="center" wrapText="1"/>
    </xf>
    <xf numFmtId="0" fontId="11" fillId="20" borderId="63" xfId="224" applyFont="1" applyFill="1" applyBorder="1" applyAlignment="1">
      <alignment horizontal="center" vertical="center" wrapText="1"/>
    </xf>
    <xf numFmtId="0" fontId="11" fillId="20" borderId="57" xfId="224" applyFont="1" applyFill="1" applyBorder="1" applyAlignment="1">
      <alignment horizontal="center" vertical="center" wrapText="1"/>
    </xf>
    <xf numFmtId="0" fontId="11" fillId="20" borderId="59" xfId="224" applyFont="1" applyFill="1" applyBorder="1" applyAlignment="1">
      <alignment horizontal="center" vertical="center" wrapText="1"/>
    </xf>
    <xf numFmtId="0" fontId="11" fillId="19" borderId="5" xfId="224" applyFont="1" applyFill="1" applyBorder="1" applyAlignment="1">
      <alignment horizontal="center" vertical="center" wrapText="1"/>
    </xf>
    <xf numFmtId="0" fontId="11" fillId="19" borderId="61" xfId="224" applyFont="1" applyFill="1" applyBorder="1" applyAlignment="1">
      <alignment horizontal="center" vertical="center" wrapText="1"/>
    </xf>
    <xf numFmtId="0" fontId="11" fillId="19" borderId="6" xfId="224" applyFont="1" applyFill="1" applyBorder="1" applyAlignment="1">
      <alignment horizontal="center" vertical="center" wrapText="1"/>
    </xf>
    <xf numFmtId="0" fontId="11" fillId="19" borderId="5" xfId="224" applyNumberFormat="1" applyFont="1" applyFill="1" applyBorder="1" applyAlignment="1">
      <alignment horizontal="center" vertical="center" wrapText="1"/>
    </xf>
    <xf numFmtId="0" fontId="11" fillId="19" borderId="61" xfId="224" applyNumberFormat="1" applyFont="1" applyFill="1" applyBorder="1" applyAlignment="1">
      <alignment horizontal="center" vertical="center" wrapText="1"/>
    </xf>
    <xf numFmtId="0" fontId="11" fillId="19" borderId="54" xfId="224" applyNumberFormat="1" applyFont="1" applyFill="1" applyBorder="1" applyAlignment="1">
      <alignment horizontal="center" vertical="center" wrapText="1"/>
    </xf>
    <xf numFmtId="0" fontId="11" fillId="14" borderId="24" xfId="224" applyNumberFormat="1" applyFont="1" applyFill="1" applyBorder="1" applyAlignment="1">
      <alignment horizontal="center" vertical="center" wrapText="1"/>
    </xf>
    <xf numFmtId="0" fontId="10" fillId="0" borderId="0" xfId="224" applyFont="1" applyBorder="1" applyAlignment="1">
      <alignment horizontal="center" vertical="center" wrapText="1"/>
    </xf>
    <xf numFmtId="0" fontId="11" fillId="2" borderId="48" xfId="224" applyFont="1" applyFill="1" applyBorder="1" applyAlignment="1">
      <alignment horizontal="center" vertical="center" textRotation="90" wrapText="1"/>
    </xf>
    <xf numFmtId="0" fontId="10" fillId="2" borderId="49" xfId="224" applyFont="1" applyFill="1" applyBorder="1" applyAlignment="1">
      <alignment horizontal="center" vertical="center" wrapText="1"/>
    </xf>
    <xf numFmtId="0" fontId="10" fillId="2" borderId="3" xfId="224" applyFont="1" applyFill="1" applyBorder="1" applyAlignment="1">
      <alignment horizontal="center" vertical="center" wrapText="1"/>
    </xf>
    <xf numFmtId="0" fontId="11" fillId="3" borderId="48" xfId="224" applyNumberFormat="1" applyFont="1" applyFill="1" applyBorder="1" applyAlignment="1">
      <alignment horizontal="center" vertical="center" textRotation="90" wrapText="1"/>
    </xf>
    <xf numFmtId="0" fontId="11" fillId="3" borderId="14" xfId="224" applyNumberFormat="1" applyFont="1" applyFill="1" applyBorder="1" applyAlignment="1">
      <alignment horizontal="center" vertical="center" textRotation="90" wrapText="1"/>
    </xf>
    <xf numFmtId="0" fontId="11" fillId="3" borderId="17" xfId="224" applyNumberFormat="1" applyFont="1" applyFill="1" applyBorder="1" applyAlignment="1">
      <alignment horizontal="center" vertical="center" textRotation="90" wrapText="1"/>
    </xf>
    <xf numFmtId="0" fontId="11" fillId="4" borderId="17" xfId="224" applyNumberFormat="1" applyFont="1" applyFill="1" applyBorder="1" applyAlignment="1">
      <alignment horizontal="center" vertical="center" wrapText="1"/>
    </xf>
    <xf numFmtId="0" fontId="11" fillId="2" borderId="17" xfId="224" applyFont="1" applyFill="1" applyBorder="1" applyAlignment="1">
      <alignment horizontal="center" vertical="center" wrapText="1"/>
    </xf>
    <xf numFmtId="0" fontId="11" fillId="2" borderId="64" xfId="224" applyFont="1" applyFill="1" applyBorder="1" applyAlignment="1">
      <alignment horizontal="center" vertical="center" wrapText="1"/>
    </xf>
    <xf numFmtId="0" fontId="11" fillId="3" borderId="13" xfId="224" applyNumberFormat="1" applyFont="1" applyFill="1" applyBorder="1" applyAlignment="1">
      <alignment horizontal="center" vertical="center" textRotation="90" wrapText="1"/>
    </xf>
    <xf numFmtId="0" fontId="11" fillId="4" borderId="15" xfId="224" applyNumberFormat="1" applyFont="1" applyFill="1" applyBorder="1" applyAlignment="1">
      <alignment horizontal="center" vertical="center" textRotation="90" wrapText="1"/>
    </xf>
    <xf numFmtId="164" fontId="11" fillId="15" borderId="13" xfId="224" applyNumberFormat="1" applyFont="1" applyFill="1" applyBorder="1" applyAlignment="1">
      <alignment horizontal="center" vertical="center" textRotation="90" wrapText="1"/>
    </xf>
    <xf numFmtId="164" fontId="11" fillId="15" borderId="14" xfId="224" applyNumberFormat="1" applyFont="1" applyFill="1" applyBorder="1" applyAlignment="1">
      <alignment horizontal="center" vertical="center" textRotation="90" wrapText="1"/>
    </xf>
    <xf numFmtId="164" fontId="11" fillId="15" borderId="38" xfId="224" applyNumberFormat="1" applyFont="1" applyFill="1" applyBorder="1" applyAlignment="1">
      <alignment horizontal="center" vertical="center" textRotation="90" wrapText="1"/>
    </xf>
    <xf numFmtId="0" fontId="11" fillId="14" borderId="12" xfId="224" applyNumberFormat="1" applyFont="1" applyFill="1" applyBorder="1" applyAlignment="1">
      <alignment horizontal="center" vertical="center" wrapText="1"/>
    </xf>
    <xf numFmtId="0" fontId="10" fillId="0" borderId="13" xfId="224" applyFont="1" applyBorder="1" applyAlignment="1">
      <alignment horizontal="center" vertical="center" wrapText="1"/>
    </xf>
    <xf numFmtId="0" fontId="10" fillId="0" borderId="14" xfId="224" applyFont="1" applyBorder="1" applyAlignment="1">
      <alignment horizontal="center" vertical="center" wrapText="1"/>
    </xf>
    <xf numFmtId="0" fontId="10" fillId="0" borderId="15" xfId="224" applyFont="1" applyBorder="1" applyAlignment="1">
      <alignment horizontal="center" vertical="center" wrapText="1"/>
    </xf>
    <xf numFmtId="0" fontId="11" fillId="0" borderId="0" xfId="224" applyFont="1" applyAlignment="1">
      <alignment horizontal="right" vertical="center" wrapText="1"/>
    </xf>
    <xf numFmtId="0" fontId="16" fillId="21" borderId="5" xfId="224" applyFont="1" applyFill="1" applyBorder="1" applyAlignment="1">
      <alignment vertical="center"/>
    </xf>
    <xf numFmtId="0" fontId="11" fillId="7" borderId="20" xfId="224" applyFont="1" applyFill="1" applyBorder="1" applyAlignment="1">
      <alignment horizontal="center" vertical="center" textRotation="90" wrapText="1"/>
    </xf>
    <xf numFmtId="0" fontId="10" fillId="7" borderId="40" xfId="224" applyFont="1" applyFill="1" applyBorder="1" applyAlignment="1">
      <alignment horizontal="center" vertical="center" textRotation="90" wrapText="1"/>
    </xf>
    <xf numFmtId="0" fontId="10" fillId="0" borderId="21" xfId="224" applyFont="1" applyBorder="1" applyAlignment="1">
      <alignment horizontal="center" vertical="center" wrapText="1"/>
    </xf>
    <xf numFmtId="0" fontId="11" fillId="17" borderId="22" xfId="224" applyFont="1" applyFill="1" applyBorder="1" applyAlignment="1">
      <alignment vertical="center" wrapText="1"/>
    </xf>
    <xf numFmtId="0" fontId="10" fillId="0" borderId="22" xfId="224" applyFont="1" applyBorder="1" applyAlignment="1">
      <alignment horizontal="left" vertical="center" wrapText="1"/>
    </xf>
    <xf numFmtId="17" fontId="10" fillId="0" borderId="26" xfId="224" applyNumberFormat="1" applyFont="1" applyBorder="1" applyAlignment="1">
      <alignment horizontal="center" vertical="center" wrapText="1"/>
    </xf>
    <xf numFmtId="0" fontId="10" fillId="0" borderId="41" xfId="224" applyFont="1" applyBorder="1" applyAlignment="1">
      <alignment horizontal="center" vertical="center" wrapText="1"/>
    </xf>
    <xf numFmtId="0" fontId="10" fillId="0" borderId="40" xfId="224" applyFont="1" applyBorder="1" applyAlignment="1">
      <alignment horizontal="center" vertical="center" wrapText="1"/>
    </xf>
    <xf numFmtId="0" fontId="10" fillId="0" borderId="44" xfId="224" applyFont="1" applyBorder="1" applyAlignment="1">
      <alignment horizontal="center" vertical="center" wrapText="1"/>
    </xf>
    <xf numFmtId="0" fontId="16" fillId="21" borderId="55" xfId="224" applyFont="1" applyFill="1" applyBorder="1" applyAlignment="1">
      <alignment vertical="center"/>
    </xf>
    <xf numFmtId="0" fontId="11" fillId="7" borderId="16" xfId="224" applyFont="1" applyFill="1" applyBorder="1" applyAlignment="1">
      <alignment horizontal="center" vertical="center" textRotation="90" wrapText="1"/>
    </xf>
    <xf numFmtId="0" fontId="10" fillId="7" borderId="1" xfId="224" applyFont="1" applyFill="1" applyBorder="1" applyAlignment="1">
      <alignment horizontal="center" vertical="center" textRotation="90" wrapText="1"/>
    </xf>
    <xf numFmtId="0" fontId="10" fillId="0" borderId="1" xfId="224" applyFont="1" applyBorder="1" applyAlignment="1">
      <alignment horizontal="center" vertical="center" wrapText="1"/>
    </xf>
    <xf numFmtId="0" fontId="11" fillId="17" borderId="1" xfId="224" applyFont="1" applyFill="1" applyBorder="1" applyAlignment="1">
      <alignment vertical="center" wrapText="1"/>
    </xf>
    <xf numFmtId="0" fontId="10" fillId="0" borderId="1" xfId="224" applyFont="1" applyBorder="1" applyAlignment="1">
      <alignment horizontal="left" vertical="center" wrapText="1"/>
    </xf>
    <xf numFmtId="0" fontId="10" fillId="0" borderId="1" xfId="224" applyFont="1" applyBorder="1" applyAlignment="1">
      <alignment vertical="center" wrapText="1"/>
    </xf>
    <xf numFmtId="17" fontId="10" fillId="0" borderId="18" xfId="224" applyNumberFormat="1" applyFont="1" applyBorder="1" applyAlignment="1">
      <alignment horizontal="center" vertical="center" wrapText="1"/>
    </xf>
    <xf numFmtId="0" fontId="10" fillId="0" borderId="7" xfId="224" applyFont="1" applyBorder="1" applyAlignment="1">
      <alignment horizontal="center" vertical="center" wrapText="1"/>
    </xf>
    <xf numFmtId="0" fontId="10" fillId="0" borderId="9" xfId="224" applyFont="1" applyBorder="1" applyAlignment="1">
      <alignment horizontal="center" vertical="center" wrapText="1"/>
    </xf>
    <xf numFmtId="0" fontId="15" fillId="0" borderId="1" xfId="224" applyFont="1" applyBorder="1" applyAlignment="1">
      <alignment vertical="center" wrapText="1"/>
    </xf>
    <xf numFmtId="0" fontId="11" fillId="7" borderId="47" xfId="224" applyFont="1" applyFill="1" applyBorder="1" applyAlignment="1">
      <alignment horizontal="center" vertical="center" textRotation="90" wrapText="1"/>
    </xf>
    <xf numFmtId="0" fontId="10" fillId="7" borderId="11" xfId="224" applyFont="1" applyFill="1" applyBorder="1" applyAlignment="1">
      <alignment horizontal="center" vertical="center" textRotation="90" wrapText="1"/>
    </xf>
    <xf numFmtId="0" fontId="10" fillId="0" borderId="11" xfId="224" applyFont="1" applyBorder="1" applyAlignment="1">
      <alignment horizontal="center" vertical="center" wrapText="1"/>
    </xf>
    <xf numFmtId="0" fontId="11" fillId="17" borderId="11" xfId="224" applyFont="1" applyFill="1" applyBorder="1" applyAlignment="1">
      <alignment vertical="center" wrapText="1"/>
    </xf>
    <xf numFmtId="0" fontId="10" fillId="0" borderId="11" xfId="224" applyFont="1" applyBorder="1" applyAlignment="1">
      <alignment horizontal="left" vertical="center" wrapText="1"/>
    </xf>
    <xf numFmtId="0" fontId="10" fillId="0" borderId="48" xfId="2" applyNumberFormat="1" applyFont="1" applyBorder="1" applyAlignment="1">
      <alignment horizontal="center" vertical="center" wrapText="1"/>
    </xf>
    <xf numFmtId="17" fontId="10" fillId="0" borderId="65" xfId="224" applyNumberFormat="1" applyFont="1" applyBorder="1" applyAlignment="1">
      <alignment horizontal="center" vertical="center" wrapText="1"/>
    </xf>
    <xf numFmtId="17" fontId="10" fillId="0" borderId="0" xfId="224" applyNumberFormat="1" applyFont="1" applyBorder="1" applyAlignment="1">
      <alignment horizontal="center" vertical="center" wrapText="1"/>
    </xf>
    <xf numFmtId="0" fontId="16" fillId="21" borderId="63" xfId="224" applyFont="1" applyFill="1" applyBorder="1" applyAlignment="1">
      <alignment vertical="center"/>
    </xf>
    <xf numFmtId="0" fontId="11" fillId="0" borderId="0" xfId="224" applyFont="1" applyFill="1" applyBorder="1" applyAlignment="1">
      <alignment vertical="center" wrapText="1"/>
    </xf>
    <xf numFmtId="0" fontId="11" fillId="16" borderId="31" xfId="224" applyFont="1" applyFill="1" applyBorder="1" applyAlignment="1">
      <alignment horizontal="center" vertical="center" wrapText="1"/>
    </xf>
    <xf numFmtId="0" fontId="11" fillId="16" borderId="22" xfId="224" applyFont="1" applyFill="1" applyBorder="1" applyAlignment="1">
      <alignment horizontal="center" vertical="center" wrapText="1"/>
    </xf>
    <xf numFmtId="0" fontId="11" fillId="16" borderId="24" xfId="224" applyFont="1" applyFill="1" applyBorder="1" applyAlignment="1">
      <alignment horizontal="center" vertical="center" wrapText="1"/>
    </xf>
    <xf numFmtId="0" fontId="10" fillId="0" borderId="13" xfId="224" applyFont="1" applyBorder="1" applyAlignment="1">
      <alignment horizontal="justify" vertical="center"/>
    </xf>
    <xf numFmtId="0" fontId="10" fillId="0" borderId="14" xfId="224" applyFont="1" applyBorder="1" applyAlignment="1">
      <alignment horizontal="justify" vertical="center"/>
    </xf>
    <xf numFmtId="0" fontId="10" fillId="0" borderId="15" xfId="224" applyFont="1" applyBorder="1" applyAlignment="1">
      <alignment horizontal="justify" vertical="center"/>
    </xf>
    <xf numFmtId="0" fontId="10" fillId="0" borderId="0" xfId="224" applyFont="1" applyFill="1" applyBorder="1" applyAlignment="1">
      <alignment vertical="center" wrapText="1"/>
    </xf>
    <xf numFmtId="0" fontId="10" fillId="0" borderId="0" xfId="224" applyFont="1" applyBorder="1" applyAlignment="1">
      <alignment vertical="center"/>
    </xf>
    <xf numFmtId="0" fontId="16" fillId="21" borderId="5" xfId="224" applyFont="1" applyFill="1" applyBorder="1" applyAlignment="1">
      <alignment horizontal="center" vertical="center"/>
    </xf>
    <xf numFmtId="9" fontId="11" fillId="0" borderId="0" xfId="224" applyNumberFormat="1" applyFont="1" applyFill="1" applyBorder="1" applyAlignment="1">
      <alignment horizontal="left" vertical="center"/>
    </xf>
    <xf numFmtId="9" fontId="11" fillId="0" borderId="7" xfId="224" applyNumberFormat="1" applyFont="1" applyBorder="1" applyAlignment="1">
      <alignment horizontal="center" vertical="center"/>
    </xf>
    <xf numFmtId="9" fontId="11" fillId="0" borderId="1" xfId="224" applyNumberFormat="1" applyFont="1" applyBorder="1" applyAlignment="1">
      <alignment horizontal="center" vertical="center"/>
    </xf>
    <xf numFmtId="0" fontId="11" fillId="0" borderId="1" xfId="224" applyFont="1" applyBorder="1" applyAlignment="1">
      <alignment horizontal="center" vertical="center"/>
    </xf>
    <xf numFmtId="9" fontId="11" fillId="0" borderId="9" xfId="224" applyNumberFormat="1" applyFont="1" applyBorder="1" applyAlignment="1">
      <alignment horizontal="center" vertical="center"/>
    </xf>
    <xf numFmtId="2" fontId="11" fillId="11" borderId="31" xfId="224" applyNumberFormat="1" applyFont="1" applyFill="1" applyBorder="1" applyAlignment="1">
      <alignment horizontal="center" vertical="center"/>
    </xf>
    <xf numFmtId="2" fontId="11" fillId="11" borderId="22" xfId="224" applyNumberFormat="1" applyFont="1" applyFill="1" applyBorder="1" applyAlignment="1">
      <alignment horizontal="center" vertical="center"/>
    </xf>
    <xf numFmtId="2" fontId="11" fillId="11" borderId="24" xfId="224" applyNumberFormat="1" applyFont="1" applyFill="1" applyBorder="1" applyAlignment="1">
      <alignment horizontal="center" vertical="center"/>
    </xf>
    <xf numFmtId="2" fontId="11" fillId="0" borderId="0" xfId="224" applyNumberFormat="1" applyFont="1" applyFill="1" applyBorder="1" applyAlignment="1">
      <alignment vertical="center"/>
    </xf>
    <xf numFmtId="0" fontId="16" fillId="21" borderId="55" xfId="224" applyFont="1" applyFill="1" applyBorder="1" applyAlignment="1">
      <alignment horizontal="center" vertical="center"/>
    </xf>
    <xf numFmtId="1" fontId="10" fillId="22" borderId="29" xfId="3" applyNumberFormat="1" applyFont="1" applyFill="1" applyBorder="1" applyAlignment="1">
      <alignment horizontal="center" vertical="center" wrapText="1"/>
    </xf>
    <xf numFmtId="1" fontId="10" fillId="22" borderId="50" xfId="3" applyNumberFormat="1" applyFont="1" applyFill="1" applyBorder="1" applyAlignment="1">
      <alignment horizontal="center" vertical="center" wrapText="1"/>
    </xf>
    <xf numFmtId="1" fontId="10" fillId="22" borderId="2" xfId="3" applyNumberFormat="1" applyFont="1" applyFill="1" applyBorder="1" applyAlignment="1">
      <alignment horizontal="center" vertical="center" wrapText="1"/>
    </xf>
    <xf numFmtId="1" fontId="10" fillId="22" borderId="34" xfId="3" applyNumberFormat="1" applyFont="1" applyFill="1" applyBorder="1" applyAlignment="1">
      <alignment horizontal="center" vertical="center" wrapText="1"/>
    </xf>
    <xf numFmtId="2" fontId="11" fillId="12" borderId="10" xfId="224" applyNumberFormat="1" applyFont="1" applyFill="1" applyBorder="1" applyAlignment="1">
      <alignment horizontal="center" vertical="center"/>
    </xf>
    <xf numFmtId="2" fontId="11" fillId="12" borderId="11" xfId="224" applyNumberFormat="1" applyFont="1" applyFill="1" applyBorder="1" applyAlignment="1">
      <alignment horizontal="center" vertical="center"/>
    </xf>
    <xf numFmtId="2" fontId="11" fillId="12" borderId="12" xfId="224" applyNumberFormat="1" applyFont="1" applyFill="1" applyBorder="1" applyAlignment="1">
      <alignment horizontal="center" vertical="center"/>
    </xf>
    <xf numFmtId="0" fontId="11" fillId="0" borderId="0" xfId="224" applyFont="1" applyFill="1" applyBorder="1" applyAlignment="1">
      <alignment horizontal="left" vertical="center"/>
    </xf>
    <xf numFmtId="0" fontId="11" fillId="16" borderId="10" xfId="224" applyFont="1" applyFill="1" applyBorder="1" applyAlignment="1">
      <alignment horizontal="center" vertical="center"/>
    </xf>
    <xf numFmtId="0" fontId="11" fillId="16" borderId="11" xfId="224" applyFont="1" applyFill="1" applyBorder="1" applyAlignment="1">
      <alignment horizontal="center" vertical="center"/>
    </xf>
    <xf numFmtId="0" fontId="11" fillId="16" borderId="11" xfId="224" applyFont="1" applyFill="1" applyBorder="1" applyAlignment="1">
      <alignment horizontal="center" vertical="center"/>
    </xf>
    <xf numFmtId="9" fontId="11" fillId="16" borderId="12" xfId="224" applyNumberFormat="1" applyFont="1" applyFill="1" applyBorder="1" applyAlignment="1">
      <alignment horizontal="center" vertical="center"/>
    </xf>
    <xf numFmtId="0" fontId="11" fillId="23" borderId="13" xfId="224" applyFont="1" applyFill="1" applyBorder="1" applyAlignment="1">
      <alignment horizontal="center" vertical="center"/>
    </xf>
    <xf numFmtId="0" fontId="10" fillId="23" borderId="14" xfId="224" applyFont="1" applyFill="1" applyBorder="1" applyAlignment="1">
      <alignment horizontal="center" vertical="center"/>
    </xf>
    <xf numFmtId="0" fontId="11" fillId="23" borderId="14" xfId="224" applyFont="1" applyFill="1" applyBorder="1" applyAlignment="1">
      <alignment horizontal="center" vertical="center"/>
    </xf>
    <xf numFmtId="9" fontId="11" fillId="23" borderId="18" xfId="224" applyNumberFormat="1" applyFont="1" applyFill="1" applyBorder="1" applyAlignment="1">
      <alignment horizontal="center" vertical="center"/>
    </xf>
    <xf numFmtId="0" fontId="16" fillId="21" borderId="0" xfId="224" applyFont="1" applyFill="1" applyBorder="1" applyAlignment="1">
      <alignment vertical="center"/>
    </xf>
    <xf numFmtId="0" fontId="16" fillId="21" borderId="0" xfId="224" applyFont="1" applyFill="1" applyBorder="1" applyAlignment="1">
      <alignment vertical="center" wrapText="1"/>
    </xf>
    <xf numFmtId="0" fontId="16" fillId="21" borderId="63" xfId="224" applyFont="1" applyFill="1" applyBorder="1" applyAlignment="1">
      <alignment horizontal="center" vertical="center"/>
    </xf>
    <xf numFmtId="0" fontId="10" fillId="7" borderId="0" xfId="224" applyFont="1" applyFill="1" applyBorder="1" applyAlignment="1">
      <alignment vertical="center" wrapText="1"/>
    </xf>
    <xf numFmtId="0" fontId="10" fillId="7" borderId="7" xfId="224" applyFont="1" applyFill="1" applyBorder="1" applyAlignment="1">
      <alignment horizontal="center" vertical="center" wrapText="1"/>
    </xf>
    <xf numFmtId="0" fontId="10" fillId="7" borderId="1" xfId="224" applyFont="1" applyFill="1" applyBorder="1" applyAlignment="1">
      <alignment horizontal="center" vertical="center" wrapText="1"/>
    </xf>
    <xf numFmtId="0" fontId="10" fillId="7" borderId="9" xfId="224" applyFont="1" applyFill="1" applyBorder="1" applyAlignment="1">
      <alignment horizontal="center" vertical="center" wrapText="1"/>
    </xf>
    <xf numFmtId="0" fontId="10" fillId="0" borderId="0" xfId="224" applyFont="1" applyBorder="1" applyAlignment="1">
      <alignment vertical="center" wrapText="1"/>
    </xf>
    <xf numFmtId="0" fontId="16" fillId="21" borderId="5" xfId="224" applyFont="1" applyFill="1" applyBorder="1" applyAlignment="1">
      <alignment horizontal="center" vertical="center" wrapText="1"/>
    </xf>
    <xf numFmtId="0" fontId="16" fillId="21" borderId="63" xfId="224" applyFont="1" applyFill="1" applyBorder="1" applyAlignment="1">
      <alignment horizontal="center" vertical="center" wrapText="1"/>
    </xf>
    <xf numFmtId="0" fontId="16" fillId="21" borderId="55" xfId="224" applyFont="1" applyFill="1" applyBorder="1" applyAlignment="1">
      <alignment horizontal="center" vertical="center" wrapText="1"/>
    </xf>
    <xf numFmtId="0" fontId="10" fillId="0" borderId="7" xfId="224" applyFont="1" applyBorder="1" applyAlignment="1">
      <alignment horizontal="center" vertical="center" wrapText="1"/>
    </xf>
    <xf numFmtId="0" fontId="10" fillId="0" borderId="1" xfId="224" applyFont="1" applyBorder="1" applyAlignment="1">
      <alignment horizontal="center" vertical="center" wrapText="1"/>
    </xf>
    <xf numFmtId="0" fontId="10" fillId="0" borderId="9" xfId="224" applyFont="1" applyBorder="1" applyAlignment="1">
      <alignment horizontal="center" vertical="center" wrapText="1"/>
    </xf>
    <xf numFmtId="0" fontId="10" fillId="0" borderId="7" xfId="224" applyFont="1" applyBorder="1" applyAlignment="1">
      <alignment horizontal="center" vertical="center"/>
    </xf>
    <xf numFmtId="0" fontId="10" fillId="0" borderId="1" xfId="224" applyFont="1" applyBorder="1" applyAlignment="1">
      <alignment horizontal="center" vertical="center"/>
    </xf>
    <xf numFmtId="0" fontId="10" fillId="0" borderId="9" xfId="224" applyFont="1" applyBorder="1" applyAlignment="1">
      <alignment horizontal="center" vertical="center"/>
    </xf>
    <xf numFmtId="0" fontId="10" fillId="0" borderId="10" xfId="224" applyFont="1" applyBorder="1" applyAlignment="1">
      <alignment horizontal="center" vertical="center"/>
    </xf>
    <xf numFmtId="0" fontId="10" fillId="0" borderId="11" xfId="224" applyFont="1" applyBorder="1" applyAlignment="1">
      <alignment horizontal="center" vertical="center"/>
    </xf>
    <xf numFmtId="0" fontId="10" fillId="0" borderId="12" xfId="224" applyFont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</cellXfs>
  <cellStyles count="225">
    <cellStyle name="Euro" xfId="1"/>
    <cellStyle name="Hipervínculo" xfId="4" builtinId="8" hidden="1"/>
    <cellStyle name="Hipervínculo" xfId="6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 visitado" xfId="5" builtinId="9" hidden="1"/>
    <cellStyle name="Hipervínculo visitado" xfId="7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Millares" xfId="2" builtinId="3"/>
    <cellStyle name="Millares [0]" xfId="8" builtinId="6"/>
    <cellStyle name="Normal" xfId="0" builtinId="0"/>
    <cellStyle name="Normal 2" xfId="17"/>
    <cellStyle name="Normal 3" xfId="224"/>
    <cellStyle name="Porcentaje" xfId="3" builtinId="5"/>
  </cellStyles>
  <dxfs count="2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9A0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9A05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9A05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 IDENTIFICACIÓN DEL RIESGO ZONA FRANCA INTERNACIONAL DE PEREIRA</a:t>
            </a:r>
          </a:p>
          <a:p>
            <a:pPr>
              <a:defRPr/>
            </a:pPr>
            <a:r>
              <a:rPr lang="es-CO"/>
              <a:t>2018</a:t>
            </a:r>
            <a:r>
              <a:rPr lang="es-CO" baseline="0"/>
              <a:t> - 2019</a:t>
            </a:r>
            <a:endParaRPr lang="es-C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 Comparativo 2018-2019'!$C$39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'Indicador Comparativo 2018-2019'!$B$39:$B$43</c15:sqref>
                  </c15:fullRef>
                </c:ext>
              </c:extLst>
              <c:f>'Indicador Comparativo 2018-2019'!$B$40:$B$43</c:f>
              <c:strCache>
                <c:ptCount val="4"/>
                <c:pt idx="0">
                  <c:v>RIESGOS BAJOS </c:v>
                </c:pt>
                <c:pt idx="1">
                  <c:v>RIESGOS MEDIOS </c:v>
                </c:pt>
                <c:pt idx="2">
                  <c:v>RIESGOS ALTOS </c:v>
                </c:pt>
                <c:pt idx="3">
                  <c:v>Total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'Indicador Comparativo 2018-2019'!$C$39:$C$43</c15:sqref>
                  </c15:fullRef>
                </c:ext>
              </c:extLst>
              <c:f>'Indicador Comparativo 2018-2019'!$C$40:$C$43</c:f>
              <c:numCache>
                <c:formatCode>General</c:formatCode>
                <c:ptCount val="4"/>
                <c:pt idx="0">
                  <c:v>4</c:v>
                </c:pt>
                <c:pt idx="1">
                  <c:v>41</c:v>
                </c:pt>
                <c:pt idx="2">
                  <c:v>8</c:v>
                </c:pt>
                <c:pt idx="3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6D-487F-9A3E-958FB3684DBA}"/>
            </c:ext>
          </c:extLst>
        </c:ser>
        <c:ser>
          <c:idx val="1"/>
          <c:order val="1"/>
          <c:tx>
            <c:strRef>
              <c:f>'Indicador Comparativo 2018-2019'!$D$39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3.34255002022473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06D-487F-9A3E-958FB3684D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003227362867955E-16"/>
                  <c:y val="-1.8801843863764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06D-487F-9A3E-958FB3684DB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'Indicador Comparativo 2018-2019'!$B$39:$B$43</c15:sqref>
                  </c15:fullRef>
                </c:ext>
              </c:extLst>
              <c:f>'Indicador Comparativo 2018-2019'!$B$40:$B$43</c:f>
              <c:strCache>
                <c:ptCount val="4"/>
                <c:pt idx="0">
                  <c:v>RIESGOS BAJOS </c:v>
                </c:pt>
                <c:pt idx="1">
                  <c:v>RIESGOS MEDIOS </c:v>
                </c:pt>
                <c:pt idx="2">
                  <c:v>RIESGOS ALTOS </c:v>
                </c:pt>
                <c:pt idx="3">
                  <c:v>Total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'Indicador Comparativo 2018-2019'!$D$39:$D$43</c15:sqref>
                  </c15:fullRef>
                </c:ext>
              </c:extLst>
              <c:f>'Indicador Comparativo 2018-2019'!$D$40:$D$43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6D-487F-9A3E-958FB3684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26041776"/>
        <c:axId val="-1226036880"/>
      </c:barChart>
      <c:catAx>
        <c:axId val="-122604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CO"/>
          </a:p>
        </c:txPr>
        <c:crossAx val="-1226036880"/>
        <c:crosses val="autoZero"/>
        <c:auto val="1"/>
        <c:lblAlgn val="ctr"/>
        <c:lblOffset val="100"/>
        <c:noMultiLvlLbl val="0"/>
      </c:catAx>
      <c:valAx>
        <c:axId val="-122603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s-CO" sz="1800"/>
                  <a:t>Número</a:t>
                </a:r>
                <a:r>
                  <a:rPr lang="es-CO" sz="1800" baseline="0"/>
                  <a:t> de Riesgos</a:t>
                </a:r>
                <a:endParaRPr lang="es-CO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2604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1381125</xdr:colOff>
      <xdr:row>1</xdr:row>
      <xdr:rowOff>166688</xdr:rowOff>
    </xdr:from>
    <xdr:to>
      <xdr:col>5</xdr:col>
      <xdr:colOff>285750</xdr:colOff>
      <xdr:row>1</xdr:row>
      <xdr:rowOff>1542906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280988"/>
          <a:ext cx="3057525" cy="1376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52450" y="76200"/>
    <xdr:ext cx="9284368" cy="60960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HINK\Documents\Sistema%20Integado%20de%20Gesti&#243;n\SIG\Sistema%20Integrado%20de%20Gesti&#243;n\Planeacci&#243;n%20estrategica&#61480;\Revisi&#243;n%20por%20la%20gerencia&#61480;\2018\Riesgo%20por%20proce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esgos por procesos 2017"/>
      <sheetName val="Riesgos por procesos 2018"/>
      <sheetName val="Hoja3"/>
      <sheetName val="Riesgos por procesos 2019"/>
    </sheetNames>
    <sheetDataSet>
      <sheetData sheetId="0" refreshError="1"/>
      <sheetData sheetId="1" refreshError="1">
        <row r="13">
          <cell r="C13">
            <v>8</v>
          </cell>
          <cell r="D13">
            <v>41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B1:AO76"/>
  <sheetViews>
    <sheetView showGridLines="0" tabSelected="1" view="pageBreakPreview" zoomScale="50" zoomScaleNormal="25" zoomScaleSheetLayoutView="50" zoomScalePageLayoutView="75" workbookViewId="0">
      <selection activeCell="H17" sqref="H17:I17"/>
    </sheetView>
  </sheetViews>
  <sheetFormatPr baseColWidth="10" defaultColWidth="33.85546875" defaultRowHeight="23.25" x14ac:dyDescent="0.2"/>
  <cols>
    <col min="1" max="1" width="2.140625" style="115" customWidth="1"/>
    <col min="2" max="2" width="17.42578125" style="115" customWidth="1"/>
    <col min="3" max="3" width="23.140625" style="115" customWidth="1"/>
    <col min="4" max="4" width="27.7109375" style="115" customWidth="1"/>
    <col min="5" max="5" width="62.28515625" style="115" bestFit="1" customWidth="1"/>
    <col min="6" max="7" width="28.28515625" style="115" customWidth="1"/>
    <col min="8" max="8" width="32.5703125" style="115" customWidth="1"/>
    <col min="9" max="9" width="32.28515625" style="115" customWidth="1"/>
    <col min="10" max="13" width="15.7109375" style="115" customWidth="1"/>
    <col min="14" max="14" width="29" style="115" customWidth="1"/>
    <col min="15" max="16" width="61.28515625" style="115" customWidth="1"/>
    <col min="17" max="18" width="14.85546875" style="115" customWidth="1"/>
    <col min="19" max="19" width="18.28515625" style="115" customWidth="1"/>
    <col min="20" max="25" width="16.28515625" style="115" customWidth="1"/>
    <col min="26" max="26" width="39.5703125" style="115" customWidth="1"/>
    <col min="27" max="28" width="28" style="115" customWidth="1"/>
    <col min="29" max="29" width="29.42578125" style="115" customWidth="1"/>
    <col min="30" max="30" width="49.42578125" style="115" customWidth="1"/>
    <col min="31" max="31" width="23.140625" style="116" customWidth="1"/>
    <col min="32" max="32" width="17.7109375" style="115" customWidth="1"/>
    <col min="33" max="36" width="33.85546875" style="115" customWidth="1"/>
    <col min="37" max="16384" width="33.85546875" style="115"/>
  </cols>
  <sheetData>
    <row r="1" spans="2:41" ht="9" customHeight="1" x14ac:dyDescent="0.2"/>
    <row r="2" spans="2:41" s="120" customFormat="1" ht="125.25" customHeight="1" thickBot="1" x14ac:dyDescent="0.25">
      <c r="B2" s="117" t="s">
        <v>111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9"/>
    </row>
    <row r="3" spans="2:41" s="125" customFormat="1" ht="66" customHeight="1" thickBot="1" x14ac:dyDescent="0.25">
      <c r="B3" s="121" t="s">
        <v>39</v>
      </c>
      <c r="C3" s="122"/>
      <c r="D3" s="122"/>
      <c r="E3" s="122"/>
      <c r="F3" s="122"/>
      <c r="G3" s="121" t="s">
        <v>110</v>
      </c>
      <c r="H3" s="122"/>
      <c r="I3" s="122"/>
      <c r="J3" s="122"/>
      <c r="K3" s="122"/>
      <c r="L3" s="122"/>
      <c r="M3" s="122"/>
      <c r="N3" s="123"/>
      <c r="O3" s="121" t="s">
        <v>109</v>
      </c>
      <c r="P3" s="122"/>
      <c r="Q3" s="122"/>
      <c r="R3" s="122"/>
      <c r="S3" s="122"/>
      <c r="T3" s="123"/>
      <c r="U3" s="121" t="s">
        <v>40</v>
      </c>
      <c r="V3" s="122"/>
      <c r="W3" s="122"/>
      <c r="X3" s="122"/>
      <c r="Y3" s="122"/>
      <c r="Z3" s="122"/>
      <c r="AA3" s="123"/>
      <c r="AB3" s="121" t="s">
        <v>37</v>
      </c>
      <c r="AC3" s="122"/>
      <c r="AD3" s="122"/>
      <c r="AE3" s="123"/>
      <c r="AF3" s="124"/>
    </row>
    <row r="4" spans="2:41" s="125" customFormat="1" ht="72" customHeight="1" thickBot="1" x14ac:dyDescent="0.25">
      <c r="B4" s="126" t="s">
        <v>38</v>
      </c>
      <c r="C4" s="127"/>
      <c r="D4" s="127"/>
      <c r="E4" s="127"/>
      <c r="F4" s="127"/>
      <c r="G4" s="128">
        <v>42874</v>
      </c>
      <c r="H4" s="129"/>
      <c r="I4" s="129"/>
      <c r="J4" s="129"/>
      <c r="K4" s="129"/>
      <c r="L4" s="129"/>
      <c r="M4" s="129"/>
      <c r="N4" s="130"/>
      <c r="O4" s="131">
        <v>43700</v>
      </c>
      <c r="P4" s="132"/>
      <c r="Q4" s="132"/>
      <c r="R4" s="132"/>
      <c r="S4" s="132"/>
      <c r="T4" s="133"/>
      <c r="U4" s="126">
        <v>4</v>
      </c>
      <c r="V4" s="127"/>
      <c r="W4" s="127"/>
      <c r="X4" s="127"/>
      <c r="Y4" s="127"/>
      <c r="Z4" s="127"/>
      <c r="AA4" s="134"/>
      <c r="AB4" s="126" t="s">
        <v>52</v>
      </c>
      <c r="AC4" s="127"/>
      <c r="AD4" s="127"/>
      <c r="AE4" s="134"/>
      <c r="AF4" s="135"/>
    </row>
    <row r="5" spans="2:41" s="125" customFormat="1" ht="32.1" customHeight="1" thickBot="1" x14ac:dyDescent="0.25">
      <c r="B5" s="136" t="s">
        <v>71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5"/>
    </row>
    <row r="6" spans="2:41" s="125" customFormat="1" ht="54.95" customHeight="1" thickBot="1" x14ac:dyDescent="0.25">
      <c r="B6" s="138" t="s">
        <v>0</v>
      </c>
      <c r="C6" s="139"/>
      <c r="D6" s="139"/>
      <c r="E6" s="139"/>
      <c r="F6" s="139"/>
      <c r="G6" s="139"/>
      <c r="H6" s="139"/>
      <c r="I6" s="140"/>
      <c r="J6" s="141" t="s">
        <v>62</v>
      </c>
      <c r="K6" s="142"/>
      <c r="L6" s="142"/>
      <c r="M6" s="142"/>
      <c r="N6" s="143"/>
      <c r="O6" s="144" t="s">
        <v>95</v>
      </c>
      <c r="P6" s="145"/>
      <c r="Q6" s="146" t="s">
        <v>63</v>
      </c>
      <c r="R6" s="147"/>
      <c r="S6" s="147"/>
      <c r="T6" s="147"/>
      <c r="U6" s="148"/>
      <c r="V6" s="149" t="s">
        <v>58</v>
      </c>
      <c r="W6" s="150"/>
      <c r="X6" s="150"/>
      <c r="Y6" s="150"/>
      <c r="Z6" s="150"/>
      <c r="AA6" s="150"/>
      <c r="AB6" s="150"/>
      <c r="AC6" s="150"/>
      <c r="AD6" s="150"/>
      <c r="AE6" s="151"/>
    </row>
    <row r="7" spans="2:41" s="125" customFormat="1" ht="90" customHeight="1" thickBot="1" x14ac:dyDescent="0.25">
      <c r="B7" s="152" t="s">
        <v>8</v>
      </c>
      <c r="C7" s="153" t="s">
        <v>60</v>
      </c>
      <c r="D7" s="153" t="s">
        <v>92</v>
      </c>
      <c r="E7" s="154" t="s">
        <v>61</v>
      </c>
      <c r="F7" s="155" t="s">
        <v>9</v>
      </c>
      <c r="G7" s="155" t="s">
        <v>105</v>
      </c>
      <c r="H7" s="155" t="s">
        <v>10</v>
      </c>
      <c r="I7" s="156" t="s">
        <v>59</v>
      </c>
      <c r="J7" s="157"/>
      <c r="K7" s="158"/>
      <c r="L7" s="158"/>
      <c r="M7" s="158"/>
      <c r="N7" s="159"/>
      <c r="O7" s="160" t="s">
        <v>104</v>
      </c>
      <c r="P7" s="161"/>
      <c r="Q7" s="162"/>
      <c r="R7" s="163"/>
      <c r="S7" s="163"/>
      <c r="T7" s="163"/>
      <c r="U7" s="164"/>
      <c r="V7" s="165" t="s">
        <v>97</v>
      </c>
      <c r="W7" s="166"/>
      <c r="X7" s="166"/>
      <c r="Y7" s="167"/>
      <c r="Z7" s="168" t="s">
        <v>53</v>
      </c>
      <c r="AA7" s="169"/>
      <c r="AB7" s="169"/>
      <c r="AC7" s="169"/>
      <c r="AD7" s="170"/>
      <c r="AE7" s="171" t="s">
        <v>25</v>
      </c>
      <c r="AG7" s="172" t="s">
        <v>45</v>
      </c>
      <c r="AH7" s="172"/>
      <c r="AI7" s="172"/>
      <c r="AJ7" s="172"/>
      <c r="AK7" s="125" t="s">
        <v>67</v>
      </c>
      <c r="AL7" s="125" t="s">
        <v>68</v>
      </c>
    </row>
    <row r="8" spans="2:41" s="125" customFormat="1" ht="202.5" customHeight="1" thickBot="1" x14ac:dyDescent="0.25">
      <c r="B8" s="152"/>
      <c r="C8" s="173"/>
      <c r="D8" s="173"/>
      <c r="E8" s="174" t="s">
        <v>7</v>
      </c>
      <c r="F8" s="175" t="s">
        <v>64</v>
      </c>
      <c r="G8" s="175" t="s">
        <v>13</v>
      </c>
      <c r="H8" s="175" t="s">
        <v>65</v>
      </c>
      <c r="I8" s="175" t="s">
        <v>66</v>
      </c>
      <c r="J8" s="176" t="s">
        <v>11</v>
      </c>
      <c r="K8" s="177" t="s">
        <v>12</v>
      </c>
      <c r="L8" s="178" t="s">
        <v>1</v>
      </c>
      <c r="M8" s="178" t="s">
        <v>2</v>
      </c>
      <c r="N8" s="179" t="s">
        <v>96</v>
      </c>
      <c r="O8" s="180" t="s">
        <v>93</v>
      </c>
      <c r="P8" s="181" t="s">
        <v>94</v>
      </c>
      <c r="Q8" s="182" t="s">
        <v>11</v>
      </c>
      <c r="R8" s="177" t="s">
        <v>12</v>
      </c>
      <c r="S8" s="177" t="s">
        <v>1</v>
      </c>
      <c r="T8" s="177" t="s">
        <v>2</v>
      </c>
      <c r="U8" s="183" t="s">
        <v>103</v>
      </c>
      <c r="V8" s="184" t="s">
        <v>98</v>
      </c>
      <c r="W8" s="185" t="s">
        <v>99</v>
      </c>
      <c r="X8" s="185" t="s">
        <v>100</v>
      </c>
      <c r="Y8" s="186" t="s">
        <v>101</v>
      </c>
      <c r="Z8" s="34" t="s">
        <v>54</v>
      </c>
      <c r="AA8" s="35" t="s">
        <v>55</v>
      </c>
      <c r="AB8" s="36" t="s">
        <v>56</v>
      </c>
      <c r="AC8" s="35" t="s">
        <v>57</v>
      </c>
      <c r="AD8" s="67" t="s">
        <v>102</v>
      </c>
      <c r="AE8" s="187"/>
      <c r="AG8" s="188" t="s">
        <v>41</v>
      </c>
      <c r="AH8" s="189" t="s">
        <v>42</v>
      </c>
      <c r="AI8" s="189" t="s">
        <v>43</v>
      </c>
      <c r="AJ8" s="190" t="s">
        <v>44</v>
      </c>
      <c r="AK8" s="191" t="s">
        <v>86</v>
      </c>
      <c r="AL8" s="191" t="s">
        <v>86</v>
      </c>
      <c r="AM8" s="125" t="s">
        <v>72</v>
      </c>
      <c r="AN8" s="125" t="s">
        <v>73</v>
      </c>
      <c r="AO8" s="192"/>
    </row>
    <row r="9" spans="2:41" s="125" customFormat="1" ht="251.25" customHeight="1" x14ac:dyDescent="0.2">
      <c r="B9" s="193" t="s">
        <v>74</v>
      </c>
      <c r="C9" s="194" t="s">
        <v>75</v>
      </c>
      <c r="D9" s="195" t="s">
        <v>73</v>
      </c>
      <c r="E9" s="196"/>
      <c r="F9" s="197"/>
      <c r="G9" s="197"/>
      <c r="H9" s="197"/>
      <c r="I9" s="197"/>
      <c r="J9" s="59" t="s">
        <v>86</v>
      </c>
      <c r="K9" s="59" t="str">
        <f>IF(J9=3,"ALTO",IF(J9=2,"MEDIO",IF(J9="N/A","N/A","BAJO")))</f>
        <v>N/A</v>
      </c>
      <c r="L9" s="30" t="s">
        <v>86</v>
      </c>
      <c r="M9" s="39" t="str">
        <f>IF(L9=20,"ALTO",IF(L9=10,"MEDIO",IF(L9="N/A","N/A","BAJO")))</f>
        <v>N/A</v>
      </c>
      <c r="N9" s="61" t="e">
        <f>J9*L9</f>
        <v>#VALUE!</v>
      </c>
      <c r="O9" s="63"/>
      <c r="P9" s="63"/>
      <c r="Q9" s="59">
        <v>1</v>
      </c>
      <c r="R9" s="59" t="str">
        <f>IF(Q9=3,"ALTO",IF(Q9=2,"MEDIO",IF(Q9="N/A","N/A","BAJO")))</f>
        <v>BAJO</v>
      </c>
      <c r="S9" s="59">
        <v>10</v>
      </c>
      <c r="T9" s="30" t="str">
        <f>IF(S9=20,"ALTO",IF(S9=10,"MEDIO",IF(S9="N/A","N/A","BAJO")))</f>
        <v>MEDIO</v>
      </c>
      <c r="U9" s="66">
        <f>Q9*S9</f>
        <v>10</v>
      </c>
      <c r="V9" s="42"/>
      <c r="W9" s="42"/>
      <c r="X9" s="42"/>
      <c r="Y9" s="42"/>
      <c r="Z9" s="37"/>
      <c r="AA9" s="41"/>
      <c r="AB9" s="31"/>
      <c r="AC9" s="31"/>
      <c r="AD9" s="197"/>
      <c r="AE9" s="198"/>
      <c r="AG9" s="199">
        <v>1</v>
      </c>
      <c r="AH9" s="200"/>
      <c r="AI9" s="200"/>
      <c r="AJ9" s="201">
        <f>SUM(AG9:AI9)</f>
        <v>1</v>
      </c>
      <c r="AK9" s="125">
        <v>1</v>
      </c>
      <c r="AL9" s="125">
        <v>5</v>
      </c>
      <c r="AM9" s="125" t="s">
        <v>75</v>
      </c>
      <c r="AN9" s="125" t="s">
        <v>77</v>
      </c>
      <c r="AO9" s="202"/>
    </row>
    <row r="10" spans="2:41" s="125" customFormat="1" ht="291.75" customHeight="1" x14ac:dyDescent="0.2">
      <c r="B10" s="203"/>
      <c r="C10" s="204" t="s">
        <v>72</v>
      </c>
      <c r="D10" s="205" t="s">
        <v>78</v>
      </c>
      <c r="E10" s="206"/>
      <c r="F10" s="207"/>
      <c r="G10" s="207"/>
      <c r="H10" s="207"/>
      <c r="I10" s="207"/>
      <c r="J10" s="59" t="s">
        <v>86</v>
      </c>
      <c r="K10" s="39" t="str">
        <f t="shared" ref="K10:K12" si="0">IF(J10=3,"ALTO",IF(J10=2,"MEDIO",IF(J10="N/A","N/A","BAJO")))</f>
        <v>N/A</v>
      </c>
      <c r="L10" s="39" t="s">
        <v>86</v>
      </c>
      <c r="M10" s="39" t="str">
        <f t="shared" ref="M10:M12" si="1">IF(L10=20,"ALTO",IF(L10=10,"MEDIO",IF(L10="N/A","N/A","BAJO")))</f>
        <v>N/A</v>
      </c>
      <c r="N10" s="60" t="e">
        <f t="shared" ref="N10:N12" si="2">J10*L10</f>
        <v>#VALUE!</v>
      </c>
      <c r="O10" s="64"/>
      <c r="P10" s="64"/>
      <c r="Q10" s="59">
        <v>1</v>
      </c>
      <c r="R10" s="59" t="str">
        <f t="shared" ref="R10:R12" si="3">IF(Q10=3,"ALTO",IF(Q10=2,"MEDIO",IF(Q10="N/A","N/A","BAJO")))</f>
        <v>BAJO</v>
      </c>
      <c r="S10" s="39">
        <v>10</v>
      </c>
      <c r="T10" s="59" t="str">
        <f t="shared" ref="T10:T12" si="4">IF(S10=20,"ALTO",IF(S10=10,"MEDIO",IF(S10="N/A","N/A","BAJO")))</f>
        <v>MEDIO</v>
      </c>
      <c r="U10" s="60">
        <f t="shared" ref="U10:U12" si="5">Q10*S10</f>
        <v>10</v>
      </c>
      <c r="V10" s="42"/>
      <c r="W10" s="42"/>
      <c r="X10" s="42"/>
      <c r="Y10" s="42"/>
      <c r="Z10" s="28"/>
      <c r="AA10" s="33"/>
      <c r="AB10" s="32"/>
      <c r="AC10" s="32"/>
      <c r="AD10" s="208"/>
      <c r="AE10" s="209"/>
      <c r="AG10" s="210"/>
      <c r="AH10" s="205">
        <v>1</v>
      </c>
      <c r="AI10" s="205"/>
      <c r="AJ10" s="211">
        <f t="shared" ref="AJ10:AJ24" si="6">SUM(AG10:AI10)</f>
        <v>1</v>
      </c>
      <c r="AK10" s="125">
        <v>2</v>
      </c>
      <c r="AL10" s="125">
        <v>10</v>
      </c>
      <c r="AN10" s="125" t="s">
        <v>78</v>
      </c>
      <c r="AO10" s="202"/>
    </row>
    <row r="11" spans="2:41" s="125" customFormat="1" ht="318.75" customHeight="1" x14ac:dyDescent="0.2">
      <c r="B11" s="203"/>
      <c r="C11" s="204" t="s">
        <v>75</v>
      </c>
      <c r="D11" s="205" t="s">
        <v>78</v>
      </c>
      <c r="E11" s="206"/>
      <c r="F11" s="207"/>
      <c r="G11" s="207"/>
      <c r="H11" s="207"/>
      <c r="I11" s="207"/>
      <c r="J11" s="59" t="s">
        <v>86</v>
      </c>
      <c r="K11" s="39" t="str">
        <f t="shared" si="0"/>
        <v>N/A</v>
      </c>
      <c r="L11" s="39" t="s">
        <v>86</v>
      </c>
      <c r="M11" s="39" t="str">
        <f t="shared" si="1"/>
        <v>N/A</v>
      </c>
      <c r="N11" s="60" t="e">
        <f t="shared" si="2"/>
        <v>#VALUE!</v>
      </c>
      <c r="O11" s="64"/>
      <c r="P11" s="64"/>
      <c r="Q11" s="59">
        <v>1</v>
      </c>
      <c r="R11" s="59" t="str">
        <f t="shared" si="3"/>
        <v>BAJO</v>
      </c>
      <c r="S11" s="39">
        <v>10</v>
      </c>
      <c r="T11" s="59" t="str">
        <f t="shared" si="4"/>
        <v>MEDIO</v>
      </c>
      <c r="U11" s="60">
        <f t="shared" si="5"/>
        <v>10</v>
      </c>
      <c r="V11" s="42"/>
      <c r="W11" s="42"/>
      <c r="X11" s="42"/>
      <c r="Y11" s="42"/>
      <c r="Z11" s="28"/>
      <c r="AA11" s="33"/>
      <c r="AB11" s="32"/>
      <c r="AC11" s="32"/>
      <c r="AD11" s="212"/>
      <c r="AE11" s="209"/>
      <c r="AG11" s="210">
        <v>1</v>
      </c>
      <c r="AH11" s="205"/>
      <c r="AI11" s="205"/>
      <c r="AJ11" s="211">
        <f t="shared" si="6"/>
        <v>1</v>
      </c>
      <c r="AK11" s="125">
        <v>3</v>
      </c>
      <c r="AL11" s="125">
        <v>20</v>
      </c>
      <c r="AN11" s="125" t="s">
        <v>89</v>
      </c>
      <c r="AO11" s="202"/>
    </row>
    <row r="12" spans="2:41" s="125" customFormat="1" ht="176.25" customHeight="1" thickBot="1" x14ac:dyDescent="0.25">
      <c r="B12" s="213"/>
      <c r="C12" s="214" t="s">
        <v>75</v>
      </c>
      <c r="D12" s="215" t="s">
        <v>78</v>
      </c>
      <c r="E12" s="216"/>
      <c r="F12" s="217"/>
      <c r="G12" s="217"/>
      <c r="H12" s="217"/>
      <c r="I12" s="217"/>
      <c r="J12" s="40" t="s">
        <v>86</v>
      </c>
      <c r="K12" s="40" t="str">
        <f t="shared" si="0"/>
        <v>N/A</v>
      </c>
      <c r="L12" s="40" t="s">
        <v>86</v>
      </c>
      <c r="M12" s="40" t="str">
        <f t="shared" si="1"/>
        <v>N/A</v>
      </c>
      <c r="N12" s="62" t="e">
        <f t="shared" si="2"/>
        <v>#VALUE!</v>
      </c>
      <c r="O12" s="65"/>
      <c r="P12" s="65"/>
      <c r="Q12" s="40">
        <v>1</v>
      </c>
      <c r="R12" s="40" t="str">
        <f t="shared" si="3"/>
        <v>BAJO</v>
      </c>
      <c r="S12" s="40">
        <v>10</v>
      </c>
      <c r="T12" s="218" t="str">
        <f t="shared" si="4"/>
        <v>MEDIO</v>
      </c>
      <c r="U12" s="62">
        <f t="shared" si="5"/>
        <v>10</v>
      </c>
      <c r="V12" s="43"/>
      <c r="W12" s="43"/>
      <c r="X12" s="43"/>
      <c r="Y12" s="43"/>
      <c r="Z12" s="38"/>
      <c r="AA12" s="27"/>
      <c r="AB12" s="29"/>
      <c r="AC12" s="29"/>
      <c r="AD12" s="38"/>
      <c r="AE12" s="219"/>
      <c r="AG12" s="210">
        <v>1</v>
      </c>
      <c r="AH12" s="205"/>
      <c r="AI12" s="205"/>
      <c r="AJ12" s="211">
        <f t="shared" si="6"/>
        <v>1</v>
      </c>
      <c r="AK12" s="125">
        <v>4</v>
      </c>
      <c r="AN12" s="125" t="s">
        <v>90</v>
      </c>
      <c r="AO12" s="202"/>
    </row>
    <row r="13" spans="2:41" s="125" customFormat="1" ht="31.5" customHeight="1" thickBot="1" x14ac:dyDescent="0.25"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58"/>
      <c r="AE13" s="220"/>
      <c r="AG13" s="210"/>
      <c r="AH13" s="205">
        <v>1</v>
      </c>
      <c r="AI13" s="205"/>
      <c r="AJ13" s="211">
        <f t="shared" si="6"/>
        <v>1</v>
      </c>
      <c r="AN13" s="125" t="s">
        <v>91</v>
      </c>
      <c r="AO13" s="221"/>
    </row>
    <row r="14" spans="2:41" s="125" customFormat="1" ht="129" customHeight="1" thickBot="1" x14ac:dyDescent="0.25">
      <c r="B14" s="115"/>
      <c r="C14" s="115"/>
      <c r="D14" s="115"/>
      <c r="E14" s="115"/>
      <c r="F14" s="222"/>
      <c r="G14" s="222"/>
      <c r="H14" s="223" t="s">
        <v>112</v>
      </c>
      <c r="I14" s="224"/>
      <c r="J14" s="224"/>
      <c r="K14" s="225"/>
      <c r="L14" s="115"/>
      <c r="M14" s="226" t="s">
        <v>35</v>
      </c>
      <c r="N14" s="227"/>
      <c r="O14" s="227"/>
      <c r="P14" s="228"/>
      <c r="Q14" s="229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230"/>
      <c r="AG14" s="210">
        <v>1</v>
      </c>
      <c r="AH14" s="205"/>
      <c r="AI14" s="205"/>
      <c r="AJ14" s="211">
        <f t="shared" si="6"/>
        <v>1</v>
      </c>
      <c r="AK14" s="125" t="s">
        <v>87</v>
      </c>
      <c r="AO14" s="231" t="s">
        <v>79</v>
      </c>
    </row>
    <row r="15" spans="2:41" s="125" customFormat="1" ht="46.5" customHeight="1" x14ac:dyDescent="0.2">
      <c r="B15" s="115"/>
      <c r="C15" s="115"/>
      <c r="D15" s="115"/>
      <c r="E15" s="115"/>
      <c r="F15" s="232"/>
      <c r="G15" s="232"/>
      <c r="H15" s="233" t="s">
        <v>113</v>
      </c>
      <c r="I15" s="234"/>
      <c r="J15" s="235">
        <f>COUNTIF(U9:U12,"=5")</f>
        <v>0</v>
      </c>
      <c r="K15" s="236">
        <f>J15*100%/J18</f>
        <v>0</v>
      </c>
      <c r="L15" s="115"/>
      <c r="M15" s="237" t="s">
        <v>114</v>
      </c>
      <c r="N15" s="238"/>
      <c r="O15" s="238" t="s">
        <v>49</v>
      </c>
      <c r="P15" s="239"/>
      <c r="Q15" s="240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230"/>
      <c r="AG15" s="210">
        <v>1</v>
      </c>
      <c r="AH15" s="205"/>
      <c r="AI15" s="205"/>
      <c r="AJ15" s="211">
        <f t="shared" si="6"/>
        <v>1</v>
      </c>
      <c r="AK15" s="125" t="s">
        <v>88</v>
      </c>
      <c r="AO15" s="241"/>
    </row>
    <row r="16" spans="2:41" s="125" customFormat="1" ht="46.5" customHeight="1" x14ac:dyDescent="0.2">
      <c r="B16" s="115"/>
      <c r="C16" s="115"/>
      <c r="D16" s="115"/>
      <c r="E16" s="115"/>
      <c r="F16" s="232"/>
      <c r="G16" s="232"/>
      <c r="H16" s="233" t="s">
        <v>115</v>
      </c>
      <c r="I16" s="234"/>
      <c r="J16" s="235">
        <f>COUNTIFS(U9:U12,"&gt;=6",U9:U12,"&lt;=30")</f>
        <v>4</v>
      </c>
      <c r="K16" s="236">
        <f>J16*100%/J18</f>
        <v>1</v>
      </c>
      <c r="L16" s="115"/>
      <c r="M16" s="242" t="s">
        <v>107</v>
      </c>
      <c r="N16" s="243"/>
      <c r="O16" s="244" t="s">
        <v>50</v>
      </c>
      <c r="P16" s="245"/>
      <c r="Q16" s="240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230"/>
      <c r="AG16" s="210">
        <v>1</v>
      </c>
      <c r="AH16" s="205"/>
      <c r="AI16" s="205"/>
      <c r="AJ16" s="211">
        <f t="shared" si="6"/>
        <v>1</v>
      </c>
      <c r="AO16" s="241"/>
    </row>
    <row r="17" spans="2:41" s="125" customFormat="1" ht="46.5" customHeight="1" thickBot="1" x14ac:dyDescent="0.25">
      <c r="B17" s="115"/>
      <c r="C17" s="115"/>
      <c r="D17" s="115"/>
      <c r="E17" s="115"/>
      <c r="F17" s="232"/>
      <c r="G17" s="232"/>
      <c r="H17" s="233" t="s">
        <v>116</v>
      </c>
      <c r="I17" s="234"/>
      <c r="J17" s="235">
        <f>COUNTIFS(U10:U13,"&gt;=40",U10:U13,"&lt;=60")</f>
        <v>0</v>
      </c>
      <c r="K17" s="236">
        <f>J17*100%/J18</f>
        <v>0</v>
      </c>
      <c r="L17" s="115"/>
      <c r="M17" s="246" t="s">
        <v>108</v>
      </c>
      <c r="N17" s="247"/>
      <c r="O17" s="247" t="s">
        <v>20</v>
      </c>
      <c r="P17" s="248"/>
      <c r="Q17" s="240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230"/>
      <c r="AG17" s="210">
        <v>1</v>
      </c>
      <c r="AH17" s="205"/>
      <c r="AI17" s="205"/>
      <c r="AJ17" s="211">
        <f t="shared" si="6"/>
        <v>1</v>
      </c>
      <c r="AO17" s="241"/>
    </row>
    <row r="18" spans="2:41" s="125" customFormat="1" ht="46.5" customHeight="1" thickBot="1" x14ac:dyDescent="0.25">
      <c r="B18" s="115"/>
      <c r="C18" s="115"/>
      <c r="D18" s="115"/>
      <c r="E18" s="115"/>
      <c r="F18" s="249"/>
      <c r="G18" s="249"/>
      <c r="H18" s="250" t="s">
        <v>117</v>
      </c>
      <c r="I18" s="251"/>
      <c r="J18" s="252">
        <f>+J15+J17+J16</f>
        <v>4</v>
      </c>
      <c r="K18" s="253">
        <f>K15+K16+K17</f>
        <v>1</v>
      </c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230"/>
      <c r="AG18" s="210">
        <v>1</v>
      </c>
      <c r="AH18" s="205"/>
      <c r="AI18" s="205"/>
      <c r="AJ18" s="211">
        <f t="shared" si="6"/>
        <v>1</v>
      </c>
      <c r="AO18" s="241"/>
    </row>
    <row r="19" spans="2:41" s="125" customFormat="1" ht="75" customHeight="1" thickBot="1" x14ac:dyDescent="0.25">
      <c r="B19" s="115"/>
      <c r="C19" s="115"/>
      <c r="D19" s="115"/>
      <c r="E19" s="115"/>
      <c r="F19" s="115"/>
      <c r="G19" s="115"/>
      <c r="H19" s="254" t="s">
        <v>118</v>
      </c>
      <c r="I19" s="255"/>
      <c r="J19" s="256">
        <f>COUNTIF(Q4:Q12,"N/A")</f>
        <v>0</v>
      </c>
      <c r="K19" s="257">
        <f>IF(J19&gt;=1,"100%",0)</f>
        <v>0</v>
      </c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230"/>
      <c r="AG19" s="210"/>
      <c r="AH19" s="205">
        <v>1</v>
      </c>
      <c r="AI19" s="205"/>
      <c r="AJ19" s="211">
        <f t="shared" si="6"/>
        <v>1</v>
      </c>
      <c r="AO19" s="241"/>
    </row>
    <row r="20" spans="2:41" s="125" customFormat="1" ht="97.5" customHeight="1" x14ac:dyDescent="0.2">
      <c r="B20" s="115"/>
      <c r="C20" s="258"/>
      <c r="D20" s="258"/>
      <c r="E20" s="258"/>
      <c r="F20" s="258"/>
      <c r="G20" s="259"/>
      <c r="H20" s="259"/>
      <c r="I20" s="258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230"/>
      <c r="AG20" s="210"/>
      <c r="AH20" s="205">
        <v>1</v>
      </c>
      <c r="AI20" s="205"/>
      <c r="AJ20" s="211">
        <f t="shared" si="6"/>
        <v>1</v>
      </c>
      <c r="AO20" s="241"/>
    </row>
    <row r="21" spans="2:41" s="125" customFormat="1" ht="107.25" customHeight="1" thickBot="1" x14ac:dyDescent="0.25">
      <c r="B21" s="115"/>
      <c r="C21" s="258"/>
      <c r="D21" s="258"/>
      <c r="E21" s="258"/>
      <c r="F21" s="259"/>
      <c r="G21" s="259"/>
      <c r="H21" s="259"/>
      <c r="I21" s="259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230"/>
      <c r="AG21" s="210">
        <v>1</v>
      </c>
      <c r="AH21" s="205"/>
      <c r="AI21" s="205"/>
      <c r="AJ21" s="211">
        <f t="shared" si="6"/>
        <v>1</v>
      </c>
      <c r="AO21" s="260"/>
    </row>
    <row r="22" spans="2:41" s="120" customFormat="1" ht="80.25" customHeight="1" x14ac:dyDescent="0.2">
      <c r="B22" s="115"/>
      <c r="C22" s="258"/>
      <c r="D22" s="258"/>
      <c r="E22" s="261"/>
      <c r="F22" s="261"/>
      <c r="G22" s="261"/>
      <c r="H22" s="261"/>
      <c r="I22" s="261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230"/>
      <c r="AG22" s="262"/>
      <c r="AH22" s="263"/>
      <c r="AI22" s="263"/>
      <c r="AJ22" s="264"/>
      <c r="AO22" s="231" t="s">
        <v>80</v>
      </c>
    </row>
    <row r="23" spans="2:41" s="125" customFormat="1" ht="101.25" customHeight="1" x14ac:dyDescent="0.2">
      <c r="B23" s="115"/>
      <c r="C23" s="259"/>
      <c r="D23" s="259"/>
      <c r="E23" s="265"/>
      <c r="F23" s="265"/>
      <c r="G23" s="265"/>
      <c r="H23" s="265"/>
      <c r="I23" s="26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230"/>
      <c r="AG23" s="210">
        <v>1</v>
      </c>
      <c r="AH23" s="205"/>
      <c r="AI23" s="205"/>
      <c r="AJ23" s="211">
        <f t="shared" si="6"/>
        <v>1</v>
      </c>
      <c r="AO23" s="241"/>
    </row>
    <row r="24" spans="2:41" s="125" customFormat="1" ht="109.5" customHeight="1" x14ac:dyDescent="0.2">
      <c r="B24" s="115"/>
      <c r="C24" s="259"/>
      <c r="D24" s="259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230"/>
      <c r="AG24" s="210"/>
      <c r="AH24" s="205">
        <v>1</v>
      </c>
      <c r="AI24" s="205"/>
      <c r="AJ24" s="211">
        <f t="shared" si="6"/>
        <v>1</v>
      </c>
      <c r="AO24" s="241"/>
    </row>
    <row r="25" spans="2:41" s="125" customFormat="1" ht="67.5" customHeight="1" x14ac:dyDescent="0.2">
      <c r="B25" s="115"/>
      <c r="C25" s="259"/>
      <c r="D25" s="259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230"/>
      <c r="AG25" s="210"/>
      <c r="AH25" s="205">
        <v>1</v>
      </c>
      <c r="AI25" s="205"/>
      <c r="AJ25" s="211">
        <v>1</v>
      </c>
      <c r="AO25" s="241"/>
    </row>
    <row r="26" spans="2:41" s="125" customFormat="1" ht="83.25" customHeight="1" x14ac:dyDescent="0.2">
      <c r="B26" s="115"/>
      <c r="C26" s="258"/>
      <c r="D26" s="258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230"/>
      <c r="AG26" s="210"/>
      <c r="AH26" s="205">
        <v>1</v>
      </c>
      <c r="AI26" s="205"/>
      <c r="AJ26" s="211">
        <v>1</v>
      </c>
      <c r="AO26" s="241"/>
    </row>
    <row r="27" spans="2:41" s="125" customFormat="1" ht="75.75" customHeight="1" thickBot="1" x14ac:dyDescent="0.25">
      <c r="B27" s="115"/>
      <c r="C27" s="258"/>
      <c r="D27" s="258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230"/>
      <c r="AG27" s="210"/>
      <c r="AH27" s="205"/>
      <c r="AI27" s="205"/>
      <c r="AJ27" s="211"/>
      <c r="AO27" s="260"/>
    </row>
    <row r="28" spans="2:41" s="125" customFormat="1" ht="73.5" customHeight="1" x14ac:dyDescent="0.2">
      <c r="B28" s="115"/>
      <c r="C28" s="258"/>
      <c r="D28" s="258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230"/>
      <c r="AG28" s="210"/>
      <c r="AH28" s="205">
        <v>1</v>
      </c>
      <c r="AI28" s="205"/>
      <c r="AJ28" s="211">
        <v>1</v>
      </c>
      <c r="AO28" s="231" t="s">
        <v>81</v>
      </c>
    </row>
    <row r="29" spans="2:41" s="125" customFormat="1" ht="58.5" customHeight="1" x14ac:dyDescent="0.2">
      <c r="B29" s="115"/>
      <c r="C29" s="259"/>
      <c r="D29" s="259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230"/>
      <c r="AG29" s="210">
        <v>1</v>
      </c>
      <c r="AH29" s="205"/>
      <c r="AI29" s="205"/>
      <c r="AJ29" s="211">
        <v>1</v>
      </c>
      <c r="AO29" s="241"/>
    </row>
    <row r="30" spans="2:41" s="125" customFormat="1" ht="73.5" customHeight="1" x14ac:dyDescent="0.2">
      <c r="B30" s="115"/>
      <c r="C30" s="259"/>
      <c r="D30" s="259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230"/>
      <c r="AG30" s="210"/>
      <c r="AH30" s="205">
        <v>1</v>
      </c>
      <c r="AI30" s="205"/>
      <c r="AJ30" s="211">
        <v>1</v>
      </c>
      <c r="AO30" s="241"/>
    </row>
    <row r="31" spans="2:41" s="125" customFormat="1" ht="102" customHeight="1" thickBot="1" x14ac:dyDescent="0.25">
      <c r="B31" s="115"/>
      <c r="C31" s="259"/>
      <c r="D31" s="259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230"/>
      <c r="AG31" s="210">
        <v>1</v>
      </c>
      <c r="AH31" s="205"/>
      <c r="AI31" s="205"/>
      <c r="AJ31" s="211">
        <v>1</v>
      </c>
      <c r="AO31" s="241"/>
    </row>
    <row r="32" spans="2:41" s="125" customFormat="1" ht="86.25" customHeight="1" x14ac:dyDescent="0.2">
      <c r="B32" s="115"/>
      <c r="C32" s="259"/>
      <c r="D32" s="259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230"/>
      <c r="AG32" s="210"/>
      <c r="AH32" s="205">
        <v>1</v>
      </c>
      <c r="AI32" s="205"/>
      <c r="AJ32" s="211">
        <v>1</v>
      </c>
      <c r="AO32" s="266" t="s">
        <v>82</v>
      </c>
    </row>
    <row r="33" spans="2:41" s="125" customFormat="1" ht="70.5" customHeight="1" thickBot="1" x14ac:dyDescent="0.25">
      <c r="B33" s="115"/>
      <c r="C33" s="259"/>
      <c r="D33" s="259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230"/>
      <c r="AG33" s="210">
        <v>1</v>
      </c>
      <c r="AH33" s="205"/>
      <c r="AI33" s="205"/>
      <c r="AJ33" s="211">
        <v>1</v>
      </c>
      <c r="AO33" s="267"/>
    </row>
    <row r="34" spans="2:41" s="125" customFormat="1" ht="62.25" customHeight="1" x14ac:dyDescent="0.2">
      <c r="B34" s="115"/>
      <c r="C34" s="259"/>
      <c r="D34" s="259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230"/>
      <c r="AG34" s="210">
        <v>1</v>
      </c>
      <c r="AH34" s="205"/>
      <c r="AI34" s="205"/>
      <c r="AJ34" s="211">
        <v>1</v>
      </c>
      <c r="AO34" s="266" t="s">
        <v>83</v>
      </c>
    </row>
    <row r="35" spans="2:41" s="125" customFormat="1" ht="45.75" customHeight="1" x14ac:dyDescent="0.2">
      <c r="B35" s="115"/>
      <c r="C35" s="259"/>
      <c r="D35" s="259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230"/>
      <c r="AG35" s="210"/>
      <c r="AH35" s="205"/>
      <c r="AI35" s="205">
        <v>1</v>
      </c>
      <c r="AJ35" s="211">
        <v>1</v>
      </c>
      <c r="AO35" s="268"/>
    </row>
    <row r="36" spans="2:41" s="125" customFormat="1" ht="43.5" customHeight="1" x14ac:dyDescent="0.2">
      <c r="B36" s="115"/>
      <c r="C36" s="259"/>
      <c r="D36" s="259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230"/>
      <c r="AG36" s="210">
        <v>1</v>
      </c>
      <c r="AH36" s="205"/>
      <c r="AI36" s="205"/>
      <c r="AJ36" s="211">
        <v>1</v>
      </c>
      <c r="AO36" s="268"/>
    </row>
    <row r="37" spans="2:41" s="125" customFormat="1" ht="61.5" customHeight="1" thickBot="1" x14ac:dyDescent="0.25">
      <c r="B37" s="115"/>
      <c r="C37" s="259"/>
      <c r="D37" s="259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230"/>
      <c r="AG37" s="269"/>
      <c r="AH37" s="270"/>
      <c r="AI37" s="270">
        <v>1</v>
      </c>
      <c r="AJ37" s="271">
        <v>1</v>
      </c>
      <c r="AO37" s="267"/>
    </row>
    <row r="38" spans="2:41" s="125" customFormat="1" ht="70.5" customHeight="1" x14ac:dyDescent="0.2">
      <c r="B38" s="115"/>
      <c r="C38" s="259"/>
      <c r="D38" s="259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230"/>
      <c r="AG38" s="269"/>
      <c r="AH38" s="270"/>
      <c r="AI38" s="270"/>
      <c r="AJ38" s="271"/>
      <c r="AO38" s="231" t="s">
        <v>84</v>
      </c>
    </row>
    <row r="39" spans="2:41" s="125" customFormat="1" ht="59.25" customHeight="1" x14ac:dyDescent="0.2">
      <c r="B39" s="115"/>
      <c r="C39" s="259"/>
      <c r="D39" s="259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230"/>
      <c r="AG39" s="210">
        <v>1</v>
      </c>
      <c r="AH39" s="205"/>
      <c r="AI39" s="205"/>
      <c r="AJ39" s="211">
        <v>1</v>
      </c>
      <c r="AO39" s="241"/>
    </row>
    <row r="40" spans="2:41" s="125" customFormat="1" ht="122.25" customHeight="1" x14ac:dyDescent="0.2">
      <c r="B40" s="115"/>
      <c r="C40" s="259"/>
      <c r="D40" s="259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230"/>
      <c r="AG40" s="210">
        <v>1</v>
      </c>
      <c r="AH40" s="205"/>
      <c r="AI40" s="205"/>
      <c r="AJ40" s="211">
        <v>1</v>
      </c>
      <c r="AO40" s="241"/>
    </row>
    <row r="41" spans="2:41" s="125" customFormat="1" ht="97.5" customHeight="1" x14ac:dyDescent="0.2">
      <c r="B41" s="115"/>
      <c r="C41" s="259"/>
      <c r="D41" s="259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230"/>
      <c r="AG41" s="210">
        <v>1</v>
      </c>
      <c r="AH41" s="205"/>
      <c r="AI41" s="205"/>
      <c r="AJ41" s="211">
        <v>1</v>
      </c>
      <c r="AO41" s="241"/>
    </row>
    <row r="42" spans="2:41" s="125" customFormat="1" ht="49.5" customHeight="1" thickBot="1" x14ac:dyDescent="0.25">
      <c r="B42" s="115"/>
      <c r="C42" s="259"/>
      <c r="D42" s="259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230"/>
      <c r="AG42" s="210">
        <v>1</v>
      </c>
      <c r="AH42" s="205"/>
      <c r="AI42" s="205"/>
      <c r="AJ42" s="211">
        <v>1</v>
      </c>
      <c r="AO42" s="260"/>
    </row>
    <row r="43" spans="2:41" s="125" customFormat="1" ht="61.5" customHeight="1" x14ac:dyDescent="0.2">
      <c r="B43" s="115"/>
      <c r="C43" s="259"/>
      <c r="D43" s="259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230"/>
      <c r="AG43" s="210"/>
      <c r="AH43" s="205">
        <v>1</v>
      </c>
      <c r="AI43" s="205"/>
      <c r="AJ43" s="211">
        <v>1</v>
      </c>
      <c r="AO43" s="231" t="s">
        <v>85</v>
      </c>
    </row>
    <row r="44" spans="2:41" s="125" customFormat="1" ht="44.25" customHeight="1" x14ac:dyDescent="0.2">
      <c r="B44" s="115"/>
      <c r="C44" s="259"/>
      <c r="D44" s="259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230"/>
      <c r="AG44" s="210">
        <v>1</v>
      </c>
      <c r="AH44" s="205"/>
      <c r="AI44" s="205"/>
      <c r="AJ44" s="211">
        <v>1</v>
      </c>
      <c r="AO44" s="241"/>
    </row>
    <row r="45" spans="2:41" s="125" customFormat="1" ht="97.5" customHeight="1" x14ac:dyDescent="0.2">
      <c r="B45" s="115"/>
      <c r="C45" s="259"/>
      <c r="D45" s="259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230"/>
      <c r="AG45" s="210">
        <v>1</v>
      </c>
      <c r="AH45" s="205"/>
      <c r="AI45" s="205"/>
      <c r="AJ45" s="211">
        <v>1</v>
      </c>
      <c r="AO45" s="241"/>
    </row>
    <row r="46" spans="2:41" s="125" customFormat="1" ht="54.75" customHeight="1" thickBot="1" x14ac:dyDescent="0.25">
      <c r="B46" s="115"/>
      <c r="C46" s="259"/>
      <c r="D46" s="259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230"/>
      <c r="AG46" s="210">
        <v>1</v>
      </c>
      <c r="AH46" s="205"/>
      <c r="AI46" s="205"/>
      <c r="AJ46" s="211">
        <v>1</v>
      </c>
      <c r="AO46" s="260"/>
    </row>
    <row r="47" spans="2:41" s="125" customFormat="1" ht="83.25" customHeight="1" x14ac:dyDescent="0.2">
      <c r="B47" s="115"/>
      <c r="C47" s="259"/>
      <c r="D47" s="259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230"/>
      <c r="AG47" s="210">
        <v>1</v>
      </c>
      <c r="AH47" s="205"/>
      <c r="AI47" s="205"/>
      <c r="AJ47" s="211">
        <v>1</v>
      </c>
      <c r="AO47" s="231" t="s">
        <v>76</v>
      </c>
    </row>
    <row r="48" spans="2:41" s="125" customFormat="1" ht="82.5" customHeight="1" x14ac:dyDescent="0.2">
      <c r="B48" s="115"/>
      <c r="C48" s="259"/>
      <c r="D48" s="259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230"/>
      <c r="AG48" s="210"/>
      <c r="AH48" s="205"/>
      <c r="AI48" s="205">
        <v>1</v>
      </c>
      <c r="AJ48" s="211">
        <v>1</v>
      </c>
      <c r="AO48" s="241"/>
    </row>
    <row r="49" spans="2:41" s="125" customFormat="1" ht="67.5" customHeight="1" x14ac:dyDescent="0.2">
      <c r="B49" s="115"/>
      <c r="C49" s="259"/>
      <c r="D49" s="259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230"/>
      <c r="AG49" s="210"/>
      <c r="AH49" s="205">
        <v>1</v>
      </c>
      <c r="AI49" s="205"/>
      <c r="AJ49" s="211">
        <v>1</v>
      </c>
      <c r="AO49" s="241"/>
    </row>
    <row r="50" spans="2:41" s="125" customFormat="1" ht="65.25" customHeight="1" thickBot="1" x14ac:dyDescent="0.25">
      <c r="B50" s="115"/>
      <c r="C50" s="259"/>
      <c r="D50" s="259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230"/>
      <c r="AG50" s="210">
        <v>1</v>
      </c>
      <c r="AH50" s="205"/>
      <c r="AI50" s="205"/>
      <c r="AJ50" s="211">
        <v>1</v>
      </c>
      <c r="AO50" s="260"/>
    </row>
    <row r="51" spans="2:41" s="125" customFormat="1" ht="36.75" customHeight="1" x14ac:dyDescent="0.2">
      <c r="B51" s="115"/>
      <c r="C51" s="259"/>
      <c r="D51" s="259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230"/>
      <c r="AG51" s="210"/>
      <c r="AH51" s="205"/>
      <c r="AI51" s="205"/>
      <c r="AJ51" s="211"/>
    </row>
    <row r="52" spans="2:41" s="125" customFormat="1" ht="151.5" customHeight="1" x14ac:dyDescent="0.2">
      <c r="B52" s="115"/>
      <c r="C52" s="259"/>
      <c r="D52" s="259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230"/>
      <c r="AG52" s="210"/>
      <c r="AH52" s="205"/>
      <c r="AI52" s="205">
        <v>1</v>
      </c>
      <c r="AJ52" s="211">
        <v>1</v>
      </c>
    </row>
    <row r="53" spans="2:41" s="125" customFormat="1" ht="100.5" customHeight="1" x14ac:dyDescent="0.2">
      <c r="B53" s="115"/>
      <c r="C53" s="259"/>
      <c r="D53" s="259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230"/>
      <c r="AG53" s="210"/>
      <c r="AH53" s="205"/>
      <c r="AI53" s="205">
        <v>1</v>
      </c>
      <c r="AJ53" s="211">
        <v>1</v>
      </c>
    </row>
    <row r="54" spans="2:41" s="125" customFormat="1" ht="113.25" customHeight="1" x14ac:dyDescent="0.2">
      <c r="B54" s="115"/>
      <c r="C54" s="259"/>
      <c r="D54" s="259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230"/>
      <c r="AG54" s="210"/>
      <c r="AH54" s="205">
        <v>1</v>
      </c>
      <c r="AI54" s="205"/>
      <c r="AJ54" s="211">
        <v>1</v>
      </c>
    </row>
    <row r="55" spans="2:41" ht="54.75" customHeight="1" x14ac:dyDescent="0.2">
      <c r="C55" s="259"/>
      <c r="D55" s="259"/>
      <c r="AE55" s="230"/>
      <c r="AF55" s="125"/>
      <c r="AG55" s="272"/>
      <c r="AH55" s="273">
        <v>1</v>
      </c>
      <c r="AI55" s="273"/>
      <c r="AJ55" s="274">
        <v>1</v>
      </c>
    </row>
    <row r="56" spans="2:41" ht="45.75" customHeight="1" x14ac:dyDescent="0.2">
      <c r="C56" s="259"/>
      <c r="D56" s="259"/>
      <c r="AE56" s="230"/>
      <c r="AF56" s="125"/>
      <c r="AG56" s="272"/>
      <c r="AH56" s="273">
        <v>1</v>
      </c>
      <c r="AI56" s="273"/>
      <c r="AJ56" s="274">
        <v>1</v>
      </c>
    </row>
    <row r="57" spans="2:41" ht="54.75" customHeight="1" x14ac:dyDescent="0.2">
      <c r="C57" s="259"/>
      <c r="D57" s="259"/>
      <c r="AE57" s="230"/>
      <c r="AF57" s="125"/>
      <c r="AG57" s="272"/>
      <c r="AH57" s="273">
        <v>1</v>
      </c>
      <c r="AI57" s="273"/>
      <c r="AJ57" s="274">
        <v>1</v>
      </c>
    </row>
    <row r="58" spans="2:41" ht="201.75" customHeight="1" x14ac:dyDescent="0.2">
      <c r="C58" s="259"/>
      <c r="D58" s="259"/>
      <c r="AE58" s="230"/>
      <c r="AF58" s="125"/>
      <c r="AG58" s="272"/>
      <c r="AH58" s="273">
        <v>1</v>
      </c>
      <c r="AI58" s="273"/>
      <c r="AJ58" s="274">
        <v>1</v>
      </c>
    </row>
    <row r="59" spans="2:41" ht="125.25" customHeight="1" x14ac:dyDescent="0.2">
      <c r="C59" s="259"/>
      <c r="D59" s="259"/>
      <c r="AE59" s="230"/>
      <c r="AF59" s="125"/>
      <c r="AG59" s="272"/>
      <c r="AH59" s="273">
        <v>1</v>
      </c>
      <c r="AI59" s="273"/>
      <c r="AJ59" s="274">
        <v>1</v>
      </c>
    </row>
    <row r="60" spans="2:41" ht="112.5" customHeight="1" thickBot="1" x14ac:dyDescent="0.25">
      <c r="C60" s="259"/>
      <c r="D60" s="259"/>
      <c r="AE60" s="230"/>
      <c r="AG60" s="275">
        <f>SUM(AG9:AG55)</f>
        <v>24</v>
      </c>
      <c r="AH60" s="276">
        <f>SUM(AH9:AH59)</f>
        <v>18</v>
      </c>
      <c r="AI60" s="276">
        <f>SUM(AI9:AI59)</f>
        <v>5</v>
      </c>
      <c r="AJ60" s="277">
        <f>SUM(AJ9:AJ59)</f>
        <v>47</v>
      </c>
    </row>
    <row r="61" spans="2:41" ht="94.5" customHeight="1" x14ac:dyDescent="0.2">
      <c r="C61" s="259"/>
      <c r="D61" s="259"/>
      <c r="AE61" s="230"/>
    </row>
    <row r="62" spans="2:41" ht="100.5" customHeight="1" x14ac:dyDescent="0.2">
      <c r="C62" s="259"/>
      <c r="D62" s="259"/>
      <c r="AE62" s="230"/>
    </row>
    <row r="63" spans="2:41" ht="226.5" customHeight="1" x14ac:dyDescent="0.2">
      <c r="C63" s="259"/>
      <c r="D63" s="259"/>
      <c r="AE63" s="230"/>
    </row>
    <row r="64" spans="2:41" ht="67.5" customHeight="1" x14ac:dyDescent="0.2">
      <c r="C64" s="259"/>
      <c r="D64" s="259"/>
      <c r="AE64" s="230"/>
    </row>
    <row r="65" spans="3:31" ht="90.75" customHeight="1" x14ac:dyDescent="0.2">
      <c r="C65" s="259"/>
      <c r="D65" s="259"/>
      <c r="AE65" s="230"/>
    </row>
    <row r="66" spans="3:31" ht="75" customHeight="1" x14ac:dyDescent="0.2">
      <c r="C66" s="259"/>
      <c r="D66" s="259"/>
      <c r="AE66" s="230"/>
    </row>
    <row r="67" spans="3:31" x14ac:dyDescent="0.2">
      <c r="C67" s="259"/>
      <c r="D67" s="259"/>
      <c r="AE67" s="230"/>
    </row>
    <row r="68" spans="3:31" ht="43.5" customHeight="1" x14ac:dyDescent="0.2">
      <c r="C68" s="259"/>
      <c r="D68" s="259"/>
      <c r="AE68" s="230"/>
    </row>
    <row r="69" spans="3:31" ht="49.5" customHeight="1" x14ac:dyDescent="0.2">
      <c r="C69" s="259"/>
      <c r="D69" s="259"/>
      <c r="AE69" s="230"/>
    </row>
    <row r="70" spans="3:31" ht="232.5" customHeight="1" x14ac:dyDescent="0.2">
      <c r="C70" s="259"/>
      <c r="D70" s="259"/>
      <c r="H70" s="259"/>
      <c r="I70" s="259"/>
      <c r="AE70" s="230"/>
    </row>
    <row r="71" spans="3:31" x14ac:dyDescent="0.2">
      <c r="C71" s="259"/>
      <c r="D71" s="259"/>
      <c r="AE71" s="230"/>
    </row>
    <row r="72" spans="3:31" ht="241.5" customHeight="1" x14ac:dyDescent="0.2">
      <c r="C72" s="259"/>
      <c r="D72" s="259"/>
      <c r="AE72" s="230"/>
    </row>
    <row r="73" spans="3:31" x14ac:dyDescent="0.2">
      <c r="AE73" s="230"/>
    </row>
    <row r="74" spans="3:31" x14ac:dyDescent="0.2">
      <c r="AE74" s="230"/>
    </row>
    <row r="75" spans="3:31" x14ac:dyDescent="0.2">
      <c r="AE75" s="230"/>
    </row>
    <row r="76" spans="3:31" x14ac:dyDescent="0.2">
      <c r="AE76" s="230"/>
    </row>
  </sheetData>
  <autoFilter ref="B8:AC12"/>
  <mergeCells count="56">
    <mergeCell ref="AO43:AO46"/>
    <mergeCell ref="AO47:AO50"/>
    <mergeCell ref="AO22:AO27"/>
    <mergeCell ref="AO28:AO31"/>
    <mergeCell ref="AO32:AO33"/>
    <mergeCell ref="AO34:AO37"/>
    <mergeCell ref="AG37:AG38"/>
    <mergeCell ref="AH37:AH38"/>
    <mergeCell ref="AI37:AI38"/>
    <mergeCell ref="AJ37:AJ38"/>
    <mergeCell ref="AO38:AO42"/>
    <mergeCell ref="H17:I17"/>
    <mergeCell ref="M17:N17"/>
    <mergeCell ref="O17:P17"/>
    <mergeCell ref="F18:G18"/>
    <mergeCell ref="H18:I18"/>
    <mergeCell ref="H19:I19"/>
    <mergeCell ref="AO14:AO21"/>
    <mergeCell ref="F15:G15"/>
    <mergeCell ref="H15:I15"/>
    <mergeCell ref="M15:N15"/>
    <mergeCell ref="O15:P15"/>
    <mergeCell ref="F16:G16"/>
    <mergeCell ref="H16:I16"/>
    <mergeCell ref="M16:N16"/>
    <mergeCell ref="O16:P16"/>
    <mergeCell ref="F17:G17"/>
    <mergeCell ref="Z7:AD7"/>
    <mergeCell ref="AE7:AE8"/>
    <mergeCell ref="AG7:AJ7"/>
    <mergeCell ref="B9:B12"/>
    <mergeCell ref="AE9:AE12"/>
    <mergeCell ref="H14:K14"/>
    <mergeCell ref="M14:P14"/>
    <mergeCell ref="B6:I6"/>
    <mergeCell ref="J6:N7"/>
    <mergeCell ref="O6:P6"/>
    <mergeCell ref="Q6:U7"/>
    <mergeCell ref="V6:AE6"/>
    <mergeCell ref="B7:B8"/>
    <mergeCell ref="C7:C8"/>
    <mergeCell ref="D7:D8"/>
    <mergeCell ref="O7:P7"/>
    <mergeCell ref="V7:Y7"/>
    <mergeCell ref="B4:F4"/>
    <mergeCell ref="G4:N4"/>
    <mergeCell ref="O4:T4"/>
    <mergeCell ref="U4:AA4"/>
    <mergeCell ref="AB4:AE4"/>
    <mergeCell ref="B5:AE5"/>
    <mergeCell ref="B2:AE2"/>
    <mergeCell ref="B3:F3"/>
    <mergeCell ref="G3:N3"/>
    <mergeCell ref="O3:T3"/>
    <mergeCell ref="U3:AA3"/>
    <mergeCell ref="AB3:AE3"/>
  </mergeCells>
  <conditionalFormatting sqref="N9:P12">
    <cfRule type="cellIs" dxfId="20" priority="21" operator="equal">
      <formula>5</formula>
    </cfRule>
    <cfRule type="cellIs" priority="22" operator="equal">
      <formula>5</formula>
    </cfRule>
    <cfRule type="cellIs" dxfId="19" priority="23" operator="between">
      <formula>6</formula>
      <formula>30</formula>
    </cfRule>
    <cfRule type="cellIs" dxfId="18" priority="24" operator="between">
      <formula>31</formula>
      <formula>60</formula>
    </cfRule>
  </conditionalFormatting>
  <conditionalFormatting sqref="N9:P12">
    <cfRule type="containsErrors" dxfId="17" priority="20">
      <formula>ISERROR(N9)</formula>
    </cfRule>
  </conditionalFormatting>
  <conditionalFormatting sqref="J9:J12">
    <cfRule type="containsText" dxfId="16" priority="19" operator="containsText" text="N/A">
      <formula>NOT(ISERROR(SEARCH("N/A",J9)))</formula>
    </cfRule>
  </conditionalFormatting>
  <conditionalFormatting sqref="L9:L12">
    <cfRule type="containsText" dxfId="15" priority="18" operator="containsText" text="N/A">
      <formula>NOT(ISERROR(SEARCH("N/A",L9)))</formula>
    </cfRule>
  </conditionalFormatting>
  <conditionalFormatting sqref="V9:Y12">
    <cfRule type="containsErrors" dxfId="14" priority="17">
      <formula>ISERROR(V9)</formula>
    </cfRule>
  </conditionalFormatting>
  <conditionalFormatting sqref="U9:U12">
    <cfRule type="cellIs" dxfId="13" priority="13" operator="equal">
      <formula>5</formula>
    </cfRule>
    <cfRule type="cellIs" priority="14" operator="equal">
      <formula>5</formula>
    </cfRule>
    <cfRule type="cellIs" dxfId="12" priority="15" operator="between">
      <formula>6</formula>
      <formula>30</formula>
    </cfRule>
    <cfRule type="cellIs" dxfId="11" priority="16" operator="between">
      <formula>31</formula>
      <formula>60</formula>
    </cfRule>
  </conditionalFormatting>
  <conditionalFormatting sqref="U9:U12">
    <cfRule type="containsErrors" dxfId="10" priority="12">
      <formula>ISERROR(U9)</formula>
    </cfRule>
  </conditionalFormatting>
  <conditionalFormatting sqref="Q9:Q12">
    <cfRule type="containsText" dxfId="9" priority="11" operator="containsText" text="N/A">
      <formula>NOT(ISERROR(SEARCH("N/A",Q9)))</formula>
    </cfRule>
  </conditionalFormatting>
  <conditionalFormatting sqref="S9:S12">
    <cfRule type="containsText" dxfId="8" priority="10" operator="containsText" text="N/A">
      <formula>NOT(ISERROR(SEARCH("N/A",S9)))</formula>
    </cfRule>
  </conditionalFormatting>
  <conditionalFormatting sqref="M16 O16">
    <cfRule type="cellIs" dxfId="7" priority="6" operator="equal">
      <formula>5</formula>
    </cfRule>
    <cfRule type="cellIs" priority="7" operator="equal">
      <formula>5</formula>
    </cfRule>
    <cfRule type="cellIs" dxfId="6" priority="8" operator="between">
      <formula>6</formula>
      <formula>30</formula>
    </cfRule>
    <cfRule type="cellIs" dxfId="5" priority="9" operator="between">
      <formula>31</formula>
      <formula>60</formula>
    </cfRule>
  </conditionalFormatting>
  <conditionalFormatting sqref="M16 O16">
    <cfRule type="containsErrors" dxfId="4" priority="5">
      <formula>ISERROR(M16)</formula>
    </cfRule>
  </conditionalFormatting>
  <conditionalFormatting sqref="K9:K12">
    <cfRule type="containsText" dxfId="3" priority="4" operator="containsText" text="N/A">
      <formula>NOT(ISERROR(SEARCH("N/A",K9)))</formula>
    </cfRule>
  </conditionalFormatting>
  <conditionalFormatting sqref="M9:M12">
    <cfRule type="containsText" dxfId="2" priority="3" operator="containsText" text="N/A">
      <formula>NOT(ISERROR(SEARCH("N/A",M9)))</formula>
    </cfRule>
  </conditionalFormatting>
  <conditionalFormatting sqref="R9:R12">
    <cfRule type="containsText" dxfId="1" priority="2" operator="containsText" text="N/A">
      <formula>NOT(ISERROR(SEARCH("N/A",R9)))</formula>
    </cfRule>
  </conditionalFormatting>
  <conditionalFormatting sqref="T9:T12">
    <cfRule type="containsText" dxfId="0" priority="1" operator="containsText" text="N/A">
      <formula>NOT(ISERROR(SEARCH("N/A",T9)))</formula>
    </cfRule>
  </conditionalFormatting>
  <dataValidations count="4">
    <dataValidation type="list" allowBlank="1" showInputMessage="1" showErrorMessage="1" sqref="D9:D12">
      <formula1>$AN$8:$AN$14</formula1>
    </dataValidation>
    <dataValidation type="list" allowBlank="1" showInputMessage="1" showErrorMessage="1" sqref="C9:C12">
      <formula1>$AM$8:$AM$9</formula1>
    </dataValidation>
    <dataValidation type="list" allowBlank="1" showInputMessage="1" showErrorMessage="1" sqref="L9:L12 S9:S12">
      <formula1>$AL$8:$AL$11</formula1>
    </dataValidation>
    <dataValidation type="list" allowBlank="1" showInputMessage="1" showErrorMessage="1" sqref="J9:J12 Q9:Q12">
      <formula1>$AK$8:$AK$11</formula1>
    </dataValidation>
  </dataValidations>
  <printOptions verticalCentered="1"/>
  <pageMargins left="0.19685039370078741" right="0.59055118110236227" top="0.39370078740157483" bottom="0.47244094488188981" header="0" footer="0"/>
  <pageSetup scale="16" fitToHeight="0" orientation="landscape" r:id="rId1"/>
  <headerFooter alignWithMargins="0">
    <oddFooter>&amp;C&amp;8Página &amp;P de &amp;N</oddFooter>
  </headerFooter>
  <colBreaks count="1" manualBreakCount="1">
    <brk id="3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"/>
  <sheetViews>
    <sheetView showGridLines="0" view="pageBreakPreview" zoomScale="80" zoomScaleNormal="75" zoomScaleSheetLayoutView="80" zoomScalePageLayoutView="75" workbookViewId="0">
      <selection activeCell="N18" sqref="N18"/>
    </sheetView>
  </sheetViews>
  <sheetFormatPr baseColWidth="10" defaultColWidth="10.85546875" defaultRowHeight="12.75" x14ac:dyDescent="0.2"/>
  <cols>
    <col min="1" max="1" width="1.42578125" style="1" customWidth="1"/>
    <col min="2" max="2" width="18.5703125" style="1" customWidth="1"/>
    <col min="3" max="3" width="17" style="1" customWidth="1"/>
    <col min="4" max="4" width="14.5703125" style="1" customWidth="1"/>
    <col min="5" max="5" width="17.85546875" style="1" customWidth="1"/>
    <col min="6" max="6" width="12.85546875" style="1" customWidth="1"/>
    <col min="7" max="7" width="12.5703125" style="1" customWidth="1"/>
    <col min="8" max="8" width="15" style="1" customWidth="1"/>
    <col min="9" max="9" width="9.85546875" style="1" customWidth="1"/>
    <col min="10" max="10" width="16.42578125" style="1" customWidth="1"/>
    <col min="11" max="11" width="4.140625" style="1" customWidth="1"/>
    <col min="12" max="12" width="4.85546875" style="1" customWidth="1"/>
    <col min="13" max="13" width="16" style="1" customWidth="1"/>
    <col min="14" max="14" width="17.5703125" style="1" customWidth="1"/>
    <col min="15" max="17" width="10.85546875" style="1"/>
    <col min="18" max="18" width="3.140625" style="1" customWidth="1"/>
    <col min="19" max="16384" width="10.85546875" style="1"/>
  </cols>
  <sheetData>
    <row r="1" spans="2:25" ht="44.1" customHeight="1" x14ac:dyDescent="0.2">
      <c r="B1" s="72" t="s">
        <v>106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2:25" ht="15.75" customHeight="1" x14ac:dyDescent="0.2">
      <c r="B2" s="73" t="s">
        <v>14</v>
      </c>
      <c r="C2" s="73"/>
      <c r="D2" s="73"/>
      <c r="E2" s="73"/>
      <c r="F2" s="73"/>
      <c r="G2" s="73"/>
      <c r="H2" s="73"/>
      <c r="I2" s="73"/>
      <c r="J2" s="73"/>
      <c r="M2" s="73" t="s">
        <v>69</v>
      </c>
      <c r="N2" s="73"/>
      <c r="O2" s="73"/>
      <c r="P2" s="73"/>
      <c r="Q2" s="73"/>
      <c r="R2" s="73"/>
    </row>
    <row r="3" spans="2:25" ht="13.5" thickBot="1" x14ac:dyDescent="0.25"/>
    <row r="4" spans="2:25" ht="16.5" thickBot="1" x14ac:dyDescent="0.25">
      <c r="B4" s="86" t="s">
        <v>12</v>
      </c>
      <c r="C4" s="87"/>
      <c r="D4" s="87"/>
      <c r="E4" s="88"/>
      <c r="G4" s="83" t="s">
        <v>2</v>
      </c>
      <c r="H4" s="84"/>
      <c r="I4" s="84"/>
      <c r="J4" s="85"/>
      <c r="M4" s="26" t="s">
        <v>34</v>
      </c>
      <c r="N4" s="25" t="s">
        <v>30</v>
      </c>
      <c r="O4" s="5"/>
      <c r="P4" s="5"/>
      <c r="Q4" s="24"/>
      <c r="S4" s="74" t="s">
        <v>19</v>
      </c>
      <c r="T4" s="75"/>
      <c r="U4" s="75"/>
      <c r="V4" s="76"/>
    </row>
    <row r="5" spans="2:25" ht="57" customHeight="1" thickBot="1" x14ac:dyDescent="0.25">
      <c r="B5" s="89" t="s">
        <v>15</v>
      </c>
      <c r="C5" s="90"/>
      <c r="D5" s="90"/>
      <c r="E5" s="91"/>
      <c r="G5" s="92" t="s">
        <v>18</v>
      </c>
      <c r="H5" s="93"/>
      <c r="I5" s="93"/>
      <c r="J5" s="94"/>
      <c r="L5" s="3"/>
      <c r="M5" s="23" t="s">
        <v>33</v>
      </c>
      <c r="N5" s="22">
        <v>3</v>
      </c>
      <c r="O5" s="21">
        <v>15</v>
      </c>
      <c r="P5" s="20">
        <v>30</v>
      </c>
      <c r="Q5" s="19">
        <v>60</v>
      </c>
      <c r="S5" s="77" t="s">
        <v>35</v>
      </c>
      <c r="T5" s="78"/>
      <c r="U5" s="78"/>
      <c r="V5" s="79"/>
    </row>
    <row r="6" spans="2:25" ht="15.75" x14ac:dyDescent="0.2">
      <c r="B6" s="95" t="s">
        <v>16</v>
      </c>
      <c r="C6" s="96"/>
      <c r="D6" s="101">
        <v>3</v>
      </c>
      <c r="E6" s="102"/>
      <c r="G6" s="105" t="s">
        <v>4</v>
      </c>
      <c r="H6" s="106"/>
      <c r="I6" s="101">
        <v>20</v>
      </c>
      <c r="J6" s="102"/>
      <c r="L6" s="3"/>
      <c r="M6" s="18" t="s">
        <v>32</v>
      </c>
      <c r="N6" s="17">
        <v>2</v>
      </c>
      <c r="O6" s="16">
        <v>10</v>
      </c>
      <c r="P6" s="15">
        <v>20</v>
      </c>
      <c r="Q6" s="14">
        <v>40</v>
      </c>
      <c r="S6" s="82" t="s">
        <v>24</v>
      </c>
      <c r="T6" s="80"/>
      <c r="U6" s="80" t="s">
        <v>22</v>
      </c>
      <c r="V6" s="81"/>
    </row>
    <row r="7" spans="2:25" ht="16.5" thickBot="1" x14ac:dyDescent="0.25">
      <c r="B7" s="68" t="s">
        <v>36</v>
      </c>
      <c r="C7" s="69"/>
      <c r="D7" s="113">
        <v>2</v>
      </c>
      <c r="E7" s="114"/>
      <c r="G7" s="107" t="s">
        <v>5</v>
      </c>
      <c r="H7" s="108"/>
      <c r="I7" s="113">
        <v>10</v>
      </c>
      <c r="J7" s="114"/>
      <c r="L7" s="4"/>
      <c r="M7" s="13" t="s">
        <v>31</v>
      </c>
      <c r="N7" s="12">
        <v>1</v>
      </c>
      <c r="O7" s="11">
        <v>5</v>
      </c>
      <c r="P7" s="10">
        <v>10</v>
      </c>
      <c r="Q7" s="10">
        <v>20</v>
      </c>
      <c r="S7" s="103" t="s">
        <v>3</v>
      </c>
      <c r="T7" s="97"/>
      <c r="U7" s="97" t="s">
        <v>21</v>
      </c>
      <c r="V7" s="98"/>
    </row>
    <row r="8" spans="2:25" ht="16.5" thickBot="1" x14ac:dyDescent="0.25">
      <c r="B8" s="70" t="s">
        <v>17</v>
      </c>
      <c r="C8" s="71"/>
      <c r="D8" s="111">
        <v>1</v>
      </c>
      <c r="E8" s="112"/>
      <c r="G8" s="109" t="s">
        <v>6</v>
      </c>
      <c r="H8" s="110"/>
      <c r="I8" s="111">
        <v>5</v>
      </c>
      <c r="J8" s="112"/>
      <c r="L8" s="4"/>
      <c r="M8" s="5"/>
      <c r="N8" s="9" t="s">
        <v>30</v>
      </c>
      <c r="O8" s="8">
        <v>5</v>
      </c>
      <c r="P8" s="7">
        <v>10</v>
      </c>
      <c r="Q8" s="6">
        <v>20</v>
      </c>
      <c r="S8" s="104" t="s">
        <v>23</v>
      </c>
      <c r="T8" s="99"/>
      <c r="U8" s="99" t="s">
        <v>20</v>
      </c>
      <c r="V8" s="100"/>
    </row>
    <row r="9" spans="2:25" ht="15.75" x14ac:dyDescent="0.2">
      <c r="L9" s="4"/>
      <c r="M9" s="5"/>
      <c r="N9" s="44" t="s">
        <v>29</v>
      </c>
      <c r="O9" s="45" t="s">
        <v>28</v>
      </c>
      <c r="P9" s="46" t="s">
        <v>27</v>
      </c>
      <c r="Q9" s="47" t="s">
        <v>26</v>
      </c>
    </row>
    <row r="10" spans="2:25" ht="15.75" thickBot="1" x14ac:dyDescent="0.25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9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50"/>
      <c r="X10" s="50"/>
      <c r="Y10" s="50"/>
    </row>
    <row r="11" spans="2:25" ht="15" x14ac:dyDescent="0.2">
      <c r="F11" s="2"/>
      <c r="L11" s="4"/>
    </row>
  </sheetData>
  <mergeCells count="27">
    <mergeCell ref="D6:E6"/>
    <mergeCell ref="S7:T7"/>
    <mergeCell ref="S8:T8"/>
    <mergeCell ref="G6:H6"/>
    <mergeCell ref="I6:J6"/>
    <mergeCell ref="G7:H7"/>
    <mergeCell ref="G8:H8"/>
    <mergeCell ref="I8:J8"/>
    <mergeCell ref="I7:J7"/>
    <mergeCell ref="D7:E7"/>
    <mergeCell ref="D8:E8"/>
    <mergeCell ref="B7:C7"/>
    <mergeCell ref="B8:C8"/>
    <mergeCell ref="B1:V1"/>
    <mergeCell ref="B2:J2"/>
    <mergeCell ref="S4:V4"/>
    <mergeCell ref="S5:V5"/>
    <mergeCell ref="U6:V6"/>
    <mergeCell ref="S6:T6"/>
    <mergeCell ref="G4:J4"/>
    <mergeCell ref="B4:E4"/>
    <mergeCell ref="B5:E5"/>
    <mergeCell ref="G5:J5"/>
    <mergeCell ref="B6:C6"/>
    <mergeCell ref="U7:V7"/>
    <mergeCell ref="U8:V8"/>
    <mergeCell ref="M2:R2"/>
  </mergeCells>
  <phoneticPr fontId="4" type="noConversion"/>
  <pageMargins left="0.75000000000000011" right="0.75000000000000011" top="1" bottom="1" header="0" footer="0"/>
  <pageSetup scale="42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8:D43"/>
  <sheetViews>
    <sheetView view="pageBreakPreview" topLeftCell="A19" zoomScale="80" zoomScaleNormal="60" zoomScaleSheetLayoutView="80" workbookViewId="0">
      <selection activeCell="K40" sqref="K40"/>
    </sheetView>
  </sheetViews>
  <sheetFormatPr baseColWidth="10" defaultRowHeight="12.75" x14ac:dyDescent="0.2"/>
  <cols>
    <col min="2" max="2" width="23.140625" customWidth="1"/>
    <col min="3" max="3" width="13.85546875" customWidth="1"/>
    <col min="4" max="4" width="12.85546875" customWidth="1"/>
  </cols>
  <sheetData>
    <row r="38" spans="2:4" ht="13.5" thickBot="1" x14ac:dyDescent="0.25"/>
    <row r="39" spans="2:4" ht="13.5" thickBot="1" x14ac:dyDescent="0.25">
      <c r="B39" s="51" t="s">
        <v>70</v>
      </c>
      <c r="C39" s="52">
        <v>2018</v>
      </c>
      <c r="D39" s="281">
        <v>2019</v>
      </c>
    </row>
    <row r="40" spans="2:4" x14ac:dyDescent="0.2">
      <c r="B40" s="54" t="s">
        <v>46</v>
      </c>
      <c r="C40" s="278">
        <v>4</v>
      </c>
      <c r="D40" s="283">
        <f>SUM(PROCESO!K15)</f>
        <v>0</v>
      </c>
    </row>
    <row r="41" spans="2:4" x14ac:dyDescent="0.2">
      <c r="B41" s="55" t="s">
        <v>47</v>
      </c>
      <c r="C41" s="279">
        <f>'[1]Riesgos por procesos 2018'!$D$13</f>
        <v>41</v>
      </c>
      <c r="D41" s="284">
        <f>SUM(PROCESO!K16)</f>
        <v>1</v>
      </c>
    </row>
    <row r="42" spans="2:4" ht="13.5" thickBot="1" x14ac:dyDescent="0.25">
      <c r="B42" s="56" t="s">
        <v>48</v>
      </c>
      <c r="C42" s="280">
        <f>'[1]Riesgos por procesos 2018'!$C$13</f>
        <v>8</v>
      </c>
      <c r="D42" s="285">
        <f>SUM(PROCESO!K17)</f>
        <v>0</v>
      </c>
    </row>
    <row r="43" spans="2:4" ht="13.5" thickBot="1" x14ac:dyDescent="0.25">
      <c r="B43" s="57" t="s">
        <v>51</v>
      </c>
      <c r="C43" s="53">
        <f>SUM(C40:C42)</f>
        <v>53</v>
      </c>
      <c r="D43" s="282">
        <f>SUM(D40:D42)</f>
        <v>1</v>
      </c>
    </row>
  </sheetData>
  <pageMargins left="0.7" right="0.7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PROCESO</vt:lpstr>
      <vt:lpstr>Valoración</vt:lpstr>
      <vt:lpstr>Indicador Comparativo 2018-2019</vt:lpstr>
      <vt:lpstr>'Indicador Comparativo 2018-2019'!Área_de_impresión</vt:lpstr>
      <vt:lpstr>PROCESO!Área_de_impresión</vt:lpstr>
      <vt:lpstr>Valoración!Área_de_impresión</vt:lpstr>
      <vt:lpstr>PROCESO!Títulos_a_imprimir</vt:lpstr>
    </vt:vector>
  </TitlesOfParts>
  <Company>Jhon monoga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ZFIP-SIG</cp:lastModifiedBy>
  <cp:lastPrinted>2019-08-13T17:21:16Z</cp:lastPrinted>
  <dcterms:created xsi:type="dcterms:W3CDTF">2009-08-05T17:15:36Z</dcterms:created>
  <dcterms:modified xsi:type="dcterms:W3CDTF">2019-09-11T15:41:47Z</dcterms:modified>
</cp:coreProperties>
</file>