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SIG\Desktop\"/>
    </mc:Choice>
  </mc:AlternateContent>
  <bookViews>
    <workbookView xWindow="240" yWindow="-150" windowWidth="15600" windowHeight="8685" tabRatio="601"/>
  </bookViews>
  <sheets>
    <sheet name="Seguimiento ACPM" sheetId="1" r:id="rId1"/>
    <sheet name="Medición Acciones" sheetId="2" state="hidden" r:id="rId2"/>
  </sheets>
  <definedNames>
    <definedName name="_xlnm._FilterDatabase" localSheetId="1" hidden="1">'Medición Acciones'!#REF!</definedName>
    <definedName name="_xlnm._FilterDatabase" localSheetId="0" hidden="1">'Seguimiento ACPM'!$A$1:$V$1103</definedName>
    <definedName name="Abierta">'Seguimiento ACPM'!$U$23</definedName>
    <definedName name="_xlnm.Criteria" localSheetId="1">'Medición Acciones'!#REF!</definedName>
  </definedNames>
  <calcPr calcId="152511"/>
</workbook>
</file>

<file path=xl/calcChain.xml><?xml version="1.0" encoding="utf-8"?>
<calcChain xmlns="http://schemas.openxmlformats.org/spreadsheetml/2006/main">
  <c r="F153" i="2" l="1"/>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805" i="1"/>
  <c r="AK2806" i="1"/>
  <c r="AK2803" i="1"/>
  <c r="AK2804" i="1"/>
  <c r="AK2807" i="1"/>
  <c r="AK2821" i="1"/>
  <c r="AK2820" i="1"/>
  <c r="AK2819" i="1"/>
  <c r="AK2813" i="1"/>
  <c r="AK2812" i="1"/>
  <c r="AK2811" i="1"/>
  <c r="AK2814" i="1" s="1"/>
  <c r="AL2812" i="1" s="1"/>
  <c r="AK2802" i="1"/>
  <c r="AK2801" i="1"/>
  <c r="AK2800" i="1"/>
  <c r="AK2799" i="1"/>
  <c r="AK2797" i="1"/>
  <c r="AK2796" i="1"/>
  <c r="AK2795" i="1"/>
  <c r="AK2794" i="1"/>
  <c r="AK2793" i="1"/>
  <c r="AK2792" i="1"/>
  <c r="AK2791" i="1"/>
  <c r="H8" i="2"/>
  <c r="H155" i="2"/>
  <c r="G155" i="2"/>
  <c r="AK2822" i="1" l="1"/>
  <c r="AL2820" i="1" s="1"/>
  <c r="AL2813" i="1"/>
  <c r="AL2811" i="1"/>
  <c r="AL2814" i="1" s="1"/>
  <c r="AK2808" i="1"/>
  <c r="AL2797" i="1" s="1"/>
  <c r="AL2821" i="1" l="1"/>
  <c r="AL2819" i="1"/>
  <c r="AL2822" i="1" s="1"/>
  <c r="AL2792" i="1"/>
  <c r="AL2793" i="1"/>
  <c r="AL2794" i="1"/>
  <c r="AL2791" i="1"/>
  <c r="AL2808" i="1" s="1"/>
  <c r="AL2800" i="1"/>
  <c r="AL2799" i="1"/>
  <c r="AL2806" i="1"/>
  <c r="AL2796" i="1"/>
  <c r="AL2795" i="1"/>
  <c r="AL2805" i="1"/>
  <c r="AL2803" i="1"/>
  <c r="AL2802" i="1"/>
  <c r="AL2801" i="1"/>
  <c r="AL2804" i="1"/>
  <c r="AL2807" i="1"/>
  <c r="AL2798" i="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charset val="1"/>
          </rPr>
          <t>ZFIP-AMBIENTAL:</t>
        </r>
        <r>
          <rPr>
            <sz val="9"/>
            <color indexed="81"/>
            <rFont val="Tahoma"/>
            <charset val="1"/>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charset val="1"/>
          </rPr>
          <t>Usuario:</t>
        </r>
        <r>
          <rPr>
            <sz val="9"/>
            <color indexed="81"/>
            <rFont val="Tahoma"/>
            <charset val="1"/>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<sst xmlns="http://schemas.openxmlformats.org/spreadsheetml/2006/main" count="540" uniqueCount="345">
  <si>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</si>
  <si>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</si>
  <si>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</si>
  <si>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</si>
  <si>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</si>
  <si>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</si>
  <si>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</si>
  <si>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</si>
  <si>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</si>
  <si>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</si>
  <si>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</si>
  <si>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</si>
  <si>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</si>
  <si>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</si>
  <si>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</si>
  <si>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</si>
  <si>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</si>
  <si>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</si>
  <si>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</si>
  <si>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</si>
  <si>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</si>
  <si>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</si>
  <si>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</si>
  <si>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</si>
  <si>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</si>
  <si>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</si>
  <si>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</si>
  <si>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</si>
  <si>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</si>
  <si>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</si>
  <si>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</si>
  <si>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</si>
  <si>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</si>
  <si>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</si>
  <si>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</si>
  <si>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</si>
  <si>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</si>
  <si>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</si>
  <si>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</si>
  <si>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</si>
  <si>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</si>
  <si>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</si>
  <si>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</si>
  <si>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</si>
  <si>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</si>
  <si>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</si>
  <si>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</si>
  <si>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</si>
  <si>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</si>
  <si>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</si>
  <si>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</si>
  <si>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</si>
  <si>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</si>
  <si>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</si>
  <si>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</si>
  <si>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</si>
  <si>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</si>
  <si>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</si>
  <si>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</si>
  <si>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</si>
  <si>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</si>
  <si>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</si>
  <si>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</si>
  <si>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</si>
  <si>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</si>
  <si>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</si>
  <si>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</si>
  <si>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</si>
  <si>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</si>
  <si>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</si>
  <si>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</si>
  <si>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</si>
  <si>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</si>
  <si>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</si>
  <si>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</si>
  <si>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</si>
  <si>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</si>
  <si>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</si>
  <si>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</si>
  <si>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</si>
  <si>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</si>
  <si>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</si>
  <si>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</si>
  <si>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</si>
  <si>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</si>
  <si>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</si>
  <si>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</si>
  <si>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</si>
  <si>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</si>
  <si>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</si>
  <si>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</si>
  <si>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</si>
  <si>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</si>
  <si>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</si>
  <si>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</si>
  <si>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</si>
  <si>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</si>
  <si>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</si>
  <si>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</si>
  <si>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</si>
  <si>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</si>
  <si>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</si>
  <si>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</si>
  <si>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</si>
  <si>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</si>
  <si>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</si>
  <si>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</si>
  <si>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</si>
  <si>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</si>
  <si>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</si>
  <si>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</si>
  <si>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</si>
  <si>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</si>
  <si>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</si>
  <si>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</si>
  <si>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</si>
  <si>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</si>
  <si>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</si>
  <si>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</si>
  <si>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</si>
  <si>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</si>
  <si>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</si>
  <si>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</si>
  <si>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</si>
  <si>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</si>
  <si>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</si>
  <si>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</si>
  <si>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</si>
  <si>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</si>
  <si>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</si>
  <si>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</si>
  <si>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</si>
  <si>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</si>
  <si>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</si>
  <si>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</si>
  <si>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</si>
  <si>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</si>
  <si>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</si>
  <si>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</si>
  <si>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</si>
  <si>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</si>
  <si>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</si>
  <si>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</si>
  <si>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</si>
  <si>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</si>
  <si>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</si>
  <si>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</si>
  <si>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</si>
  <si>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</si>
  <si>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</si>
  <si>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</si>
  <si>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</si>
  <si>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</si>
  <si>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</si>
  <si>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</si>
  <si>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</si>
  <si>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</si>
  <si>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</si>
  <si>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</si>
  <si>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</si>
  <si>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</si>
  <si>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</si>
  <si>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</si>
  <si>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</si>
  <si>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</si>
  <si>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</si>
  <si>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</si>
  <si>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</si>
  <si>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</si>
  <si>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</si>
  <si>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</si>
  <si>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</si>
  <si>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</si>
  <si>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</si>
  <si>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</si>
  <si>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</si>
  <si>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</si>
  <si>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</si>
  <si>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</si>
  <si>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</si>
  <si>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</si>
  <si>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</si>
  <si>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</si>
  <si>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</si>
  <si>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</si>
  <si>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</si>
  <si>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</si>
  <si>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</si>
  <si>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</si>
  <si>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</si>
  <si>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</si>
  <si>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</si>
  <si>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</si>
  <si>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</si>
  <si>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</si>
  <si>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</si>
  <si>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</si>
  <si>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</si>
  <si>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</si>
  <si>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</si>
  <si>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</si>
  <si>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</si>
  <si>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</si>
  <si>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</si>
  <si>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</si>
  <si>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</si>
  <si>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</si>
  <si>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</si>
  <si>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</si>
  <si>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</si>
  <si>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</si>
  <si>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</si>
  <si>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</si>
  <si>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</si>
  <si>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</si>
  <si>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</si>
  <si>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</si>
  <si>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</si>
  <si>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</si>
  <si>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</si>
  <si>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</si>
  <si>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</si>
  <si>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</si>
  <si>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</si>
  <si>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</si>
  <si>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</si>
  <si>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</si>
  <si>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</si>
  <si>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</si>
  <si>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</si>
  <si>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</si>
  <si>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</si>
  <si>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</si>
  <si>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</si>
  <si>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</si>
  <si>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</si>
  <si>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</si>
  <si>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</si>
  <si>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</si>
  <si>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</si>
  <si>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</si>
  <si>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</si>
  <si>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</si>
  <si>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</si>
  <si>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</si>
  <si>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</si>
  <si>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</si>
  <si>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</si>
  <si>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</si>
  <si>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</si>
  <si>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</si>
  <si>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</si>
  <si>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</si>
  <si>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</si>
  <si>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</si>
  <si>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</si>
  <si>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</si>
  <si>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</si>
  <si>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</si>
  <si>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</si>
  <si>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</si>
  <si>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</si>
  <si>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</si>
  <si>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</si>
  <si>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</si>
  <si>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</si>
  <si>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Auditoria Interna ISO 9001:2015</t>
  </si>
  <si>
    <t xml:space="preserve">Acción Preventiva  </t>
  </si>
  <si>
    <t xml:space="preserve">ISO 9001:15 - 7.2 inadecuado tratamiento e identificación de salidas no conformes. </t>
  </si>
  <si>
    <t xml:space="preserve">1. Falta de claridad en el concepto relacionado con salidas no conformes. 
2. Falta de conocimiento del enfoque de la norma y la aplicabilidad en la compañía. 
</t>
  </si>
  <si>
    <t xml:space="preserve">No Aplica </t>
  </si>
  <si>
    <t xml:space="preserve">* Revisar norma ISO 9001:15 con relación a las salidas no conformes </t>
  </si>
  <si>
    <t xml:space="preserve">Coordinador Sistema Integrado de Gestión </t>
  </si>
  <si>
    <t>Asesor externo ISO 9001:15</t>
  </si>
  <si>
    <t>X</t>
  </si>
  <si>
    <t xml:space="preserve">Abierta </t>
  </si>
  <si>
    <t xml:space="preserve">* Modificar procedimiento de Servicio No Conforme de acuerdo al enfoque de la norma </t>
  </si>
  <si>
    <t xml:space="preserve">* Aprobación de procedimiento </t>
  </si>
  <si>
    <t xml:space="preserve">Gerente </t>
  </si>
  <si>
    <t xml:space="preserve">*Actualización de procedimiento en el sistema de gestión </t>
  </si>
  <si>
    <t xml:space="preserve">* Socializar procedimiento y capacitación con relación a las salidas no conformes </t>
  </si>
  <si>
    <t>4.1 aunque se observan determinadas las cuestiones internas y externas que son pertinentes al desarrollo del Sistema de Gestión de la Calidad, mediante diferentes reuniones de tipo gerencial (para el establecimiento de los objetivos del sistema) estas no se han documentado de forma específica.
La documentación puntual de estas cuestiones
internas y externas podría contribuir a realizar un mejor seguimiento a las mismas.</t>
  </si>
  <si>
    <t xml:space="preserve">Acciòn de Mejora </t>
  </si>
  <si>
    <t xml:space="preserve">SISTEMA INTEGRADO DE GESTIÒN </t>
  </si>
  <si>
    <t xml:space="preserve">GERENCIA </t>
  </si>
  <si>
    <t xml:space="preserve">Revisiòn Sistema </t>
  </si>
  <si>
    <t xml:space="preserve">Reuniòn BASC </t>
  </si>
  <si>
    <t xml:space="preserve">Acciòn preventiva </t>
  </si>
  <si>
    <t xml:space="preserve">Integraciòn y mejoramiento de los  sistemas de gestiòn de la compañía con el fin de facilitar y optimizar tiempo y recursos, pretendiendo asi mismo, eficacia en el entendimiento y aplicaciòn de estos. </t>
  </si>
  <si>
    <t xml:space="preserve">Revisiòn de la evaluaciòn inicial del SST </t>
  </si>
  <si>
    <t xml:space="preserve">Generar matriz de elementos en común de las normas a integrar </t>
  </si>
  <si>
    <t xml:space="preserve">Unificar documentos y formatos que actualmente esten en funcionamiento y apliquen a las normas a integrar </t>
  </si>
  <si>
    <t xml:space="preserve">Realizar auditoria integrada </t>
  </si>
  <si>
    <t xml:space="preserve">Directora Administrativa </t>
  </si>
  <si>
    <t xml:space="preserve">Directora administrativa
Coordinadora SIG  </t>
  </si>
  <si>
    <t xml:space="preserve">Mauricio Cardona - Coordinador SIG </t>
  </si>
  <si>
    <t xml:space="preserve">Asesor Externo </t>
  </si>
  <si>
    <t xml:space="preserve">No aplica </t>
  </si>
  <si>
    <t>Cambio de versiòn de la norma BASC - Reuniòn Asesor externo</t>
  </si>
  <si>
    <t xml:space="preserve">Coordinador Sistema Integrado de Gestión - Asesor Externo </t>
  </si>
  <si>
    <t xml:space="preserve">22/01/2019: Segùn las revisiones que se han llevado a cabo con el asesor externo, aun no se ha modificado el procedimiento en menciòn dado que se ha dado prioridad a otras actividades que se deben de desarrollar lo mas rapido posible dado que puede afectar la planeaciòn estrategica (Objetivos y planes), esperando asi ejecutarse lo mas pronto posible. </t>
  </si>
  <si>
    <t xml:space="preserve">Sesibilizaciòn para la Identificaciòn de manera adecuada las salidas no conformes </t>
  </si>
  <si>
    <t xml:space="preserve">Documentar de forma especifica las cuestiones internas y externas </t>
  </si>
  <si>
    <t xml:space="preserve">* Definir metodologia para documentar los factores internos y externos en el Manual Integrado de Gestiòn </t>
  </si>
  <si>
    <t xml:space="preserve">* Socializar factores internos y externos </t>
  </si>
  <si>
    <t xml:space="preserve">Lideres de proceso, Asesor Externo </t>
  </si>
  <si>
    <t>Coordinador Sistema Integrado de Gestión</t>
  </si>
  <si>
    <t xml:space="preserve">Asesor Externo Calidad </t>
  </si>
  <si>
    <t xml:space="preserve">* Reuniòn para Analizar los factores internos y externos </t>
  </si>
  <si>
    <t xml:space="preserve">09/01/2019: Al momento nos encontramos en la revisiòn de las actividades para el plan que llevara al cumplimiento de los objetivos, por lo tanto una vez se definan dichos planes y se documenten en el Manual de Gestiòn Integrado se procedera a ejecutar todo el plan de acciòn. </t>
  </si>
  <si>
    <t xml:space="preserve">13/02/2019: La integraciòn de los sistemas de gestiòn se ha adelantando en gran medida, en diferentes procedimientos, formatos y mtrices, como tambien se cuenta con la matriz de elementos en comùn unicamente con realciòn a las normas ISO 9001, BASC e ISO 28000, encontrandose pendiente lo normativo relacionado con SST, asi mismo, la Auditoria para la Revisiòn Inicial SST se llevara a cabo el dia 27 de Febrero de 2019, encontrandose esta acciòn en ejecuciòn. </t>
  </si>
  <si>
    <t xml:space="preserve">1. Previene la materializaciòn de riesgos. 
2. Genera concientizaciòn en los colaboradores acerca de la seguridad y en sistemas de Gestiòn. 
3. Al adquirir la formaciòn se aporta de manera positiva a la compañía en todos los aspectos, previniendo y controlando. </t>
  </si>
  <si>
    <t xml:space="preserve">Formar a los colaboradores en la nueva norma  BASC Versiòn 5, con el fin de garantizar la competitividad y la generaciòn de estrategias que den valor agregado a los procesos, evitando incurrir en una No Conformidad o materizalciòn de un riesgo.  </t>
  </si>
  <si>
    <t xml:space="preserve">Formar colaboradores </t>
  </si>
  <si>
    <t xml:space="preserve">Averiguar costos de formaciòn de Auditores Internos en la norma BASC V.5 2017 In Company </t>
  </si>
  <si>
    <t xml:space="preserve">Definir colaboradores para realizar el curso de formaciòn </t>
  </si>
  <si>
    <t xml:space="preserve">Autorizaciòn orden de compra </t>
  </si>
  <si>
    <t xml:space="preserve">Definir fechas para llevarse a cabo curso de formaciòn In Company </t>
  </si>
  <si>
    <t>Certificaciòn Auditores Internos en la norma BASC V5-2016</t>
  </si>
  <si>
    <t xml:space="preserve">Ente certificador BASC </t>
  </si>
  <si>
    <t xml:space="preserve">Coordinadora SIG </t>
  </si>
  <si>
    <t xml:space="preserve">Gerencia, Coordinadora SIG </t>
  </si>
  <si>
    <t xml:space="preserve">Gerencia </t>
  </si>
  <si>
    <t>Abril 2019</t>
  </si>
  <si>
    <t xml:space="preserve">14/09/2019: Se lleva a cabo el curso de Formaciòn In Company los dias 4,5 y 13 de Septiembre  en conjunto con la empresa Onzas y el asesor externo Mauricio Cardona, para lo cual de ZFIP se formaron 11 colaboradores, se revisara la eficacia una vez se ejecute la Auditoria Interna en Abril de 2019. </t>
  </si>
  <si>
    <t>Dado el cambio de versiòn de la norma BASC y con el fin de prevenir incurrir en una No Conformidad se hace importante la actualizaciòn Manual de Gestiòn con relaciòn a la norma BASC Versiòn 5.</t>
  </si>
  <si>
    <t>1. Previene omitir  el cumplimiento de algun numeral de la norma.
2. Se establece como se cumple en la ZFIP  cada numeral.</t>
  </si>
  <si>
    <t xml:space="preserve">Actualizar Manual de Gestiòn Integrado </t>
  </si>
  <si>
    <t xml:space="preserve">Revisar como le estamos dando cumplimiento a esos numerales de la norma y los estandares </t>
  </si>
  <si>
    <t xml:space="preserve">Documentar el cumplimiento de cada numeral y cada estandar de la norma BASC versiòn 5 </t>
  </si>
  <si>
    <t>Realizar la revisiòn de los numerales de la norma BASC Versiòn 5 - 2017</t>
  </si>
  <si>
    <t xml:space="preserve">Coordinador SIG - Asesor Externo </t>
  </si>
  <si>
    <t>Marzo de 2019</t>
  </si>
  <si>
    <t xml:space="preserve">06/02/2019: Se realiza la actualizaciòn de los cumplimiento con relaciòn a la norma quedando pendiente el estandar. </t>
  </si>
  <si>
    <t xml:space="preserve">Comité de Gerencia </t>
  </si>
  <si>
    <t xml:space="preserve">Acciòn Correctiva </t>
  </si>
  <si>
    <t xml:space="preserve">Se evidencia incumplimiento al procedimiento PR-CL-19, dado que a lo largo del año no se generaron Servicios No Conformes con relaciòn al incumplimiento en las metas de acciones preventivas y de mejora que deben de documentar todos los procesos de la compañia. </t>
  </si>
  <si>
    <t xml:space="preserve">Coordinador SIG </t>
  </si>
  <si>
    <t>Coordinador SIG</t>
  </si>
  <si>
    <t xml:space="preserve">1. Si bien se conoce el proceso de Servicios No conformes por parte del coordinador SIG se opto por el envio de correos a lo largo del año, como tambien por solicitar y se mencionarlo en comité de Gerencia. </t>
  </si>
  <si>
    <t xml:space="preserve">Sesibilizaciòn para el uso de Servicios No Conformes </t>
  </si>
  <si>
    <t>* Modificar procedimiento de Servicio No Conforme de acuerdo a reuniòn y sensibilizaciòn con el asesor Mauricio Cardona.</t>
  </si>
  <si>
    <t>* Socializar procedimiento.</t>
  </si>
  <si>
    <t>Gerencia</t>
  </si>
  <si>
    <t xml:space="preserve">Asesos Externo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</si>
</sst>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dd/mmm/yyyy"/>
    <numFmt numFmtId="166" formatCode="dd/mm/yy;@"/>
  </numFmts>
  <fonts count="36">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charset val="1"/>
    </font>
    <font>
      <b/>
      <sz val="9"/>
      <color indexed="81"/>
      <name val="Tahoma"/>
      <charset val="1"/>
    </font>
    <font>
      <sz val="13"/>
      <color indexed="81"/>
      <name val="Arial"/>
      <family val="2"/>
    </font>
    <font>
      <sz val="9"/>
      <color indexed="81"/>
      <name val="Tahoma"/>
      <family val="2"/>
    </font>
    <font>
      <b/>
      <sz val="9"/>
      <color indexed="81"/>
      <name val="Tahoma"/>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85">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8" fillId="2" borderId="47" xfId="0" applyFont="1" applyFill="1" applyBorder="1" applyAlignment="1">
      <alignment vertical="center" wrapText="1"/>
    </xf>
    <xf numFmtId="14" fontId="18" fillId="2" borderId="47" xfId="0" applyNumberFormat="1" applyFont="1" applyFill="1" applyBorder="1" applyAlignment="1">
      <alignment horizontal="center" vertical="center"/>
    </xf>
    <xf numFmtId="0" fontId="18" fillId="2" borderId="13" xfId="0" applyFont="1" applyFill="1" applyBorder="1" applyAlignment="1">
      <alignment horizontal="left" vertical="center" wrapText="1"/>
    </xf>
    <xf numFmtId="14" fontId="18" fillId="2" borderId="13" xfId="0" applyNumberFormat="1" applyFont="1" applyFill="1" applyBorder="1" applyAlignment="1">
      <alignment horizontal="center" vertical="center"/>
    </xf>
    <xf numFmtId="14" fontId="18" fillId="2" borderId="1" xfId="0" applyNumberFormat="1" applyFont="1" applyFill="1" applyBorder="1" applyAlignment="1">
      <alignment vertical="center" wrapText="1"/>
    </xf>
    <xf numFmtId="14" fontId="18" fillId="2" borderId="1" xfId="0" applyNumberFormat="1" applyFont="1" applyFill="1" applyBorder="1" applyAlignment="1">
      <alignment horizontal="left" vertical="center" wrapText="1"/>
    </xf>
    <xf numFmtId="0" fontId="35" fillId="2" borderId="0" xfId="0" applyFont="1" applyFill="1" applyAlignment="1">
      <alignment vertical="center"/>
    </xf>
    <xf numFmtId="0" fontId="34"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15" fillId="2" borderId="4" xfId="0" applyFont="1" applyFill="1" applyBorder="1" applyAlignment="1">
      <alignment vertical="center" wrapText="1"/>
    </xf>
    <xf numFmtId="0" fontId="18" fillId="2" borderId="0" xfId="0" applyFont="1" applyFill="1" applyBorder="1" applyAlignment="1">
      <alignment vertical="center"/>
    </xf>
    <xf numFmtId="0" fontId="18" fillId="2" borderId="32"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32" xfId="0" applyFont="1" applyFill="1" applyBorder="1" applyAlignment="1">
      <alignment horizontal="left" vertical="center" wrapText="1"/>
    </xf>
    <xf numFmtId="0" fontId="18" fillId="2" borderId="56" xfId="0" applyFont="1" applyFill="1" applyBorder="1" applyAlignment="1">
      <alignment horizontal="left" vertical="center" wrapText="1"/>
    </xf>
    <xf numFmtId="0" fontId="18" fillId="2" borderId="32" xfId="0" applyFont="1" applyFill="1" applyBorder="1" applyAlignment="1">
      <alignment horizontal="center" vertical="center"/>
    </xf>
    <xf numFmtId="0" fontId="18" fillId="2" borderId="1" xfId="0" applyFont="1" applyFill="1" applyBorder="1" applyAlignment="1">
      <alignment horizontal="left" vertical="center" wrapText="1"/>
    </xf>
    <xf numFmtId="14" fontId="18" fillId="2" borderId="32"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14" fontId="18" fillId="2" borderId="56" xfId="0" applyNumberFormat="1" applyFont="1" applyFill="1" applyBorder="1" applyAlignment="1">
      <alignment horizontal="center" vertical="center"/>
    </xf>
    <xf numFmtId="0" fontId="18" fillId="2" borderId="47" xfId="0" applyFont="1" applyFill="1" applyBorder="1" applyAlignment="1">
      <alignment horizontal="left" vertical="center" wrapText="1"/>
    </xf>
    <xf numFmtId="14" fontId="18" fillId="2" borderId="3" xfId="0" applyNumberFormat="1" applyFont="1" applyFill="1" applyBorder="1" applyAlignment="1">
      <alignment horizontal="center" vertical="center"/>
    </xf>
    <xf numFmtId="0" fontId="18" fillId="2" borderId="3" xfId="0" applyFont="1" applyFill="1" applyBorder="1" applyAlignment="1">
      <alignment horizontal="left" vertical="center" wrapText="1"/>
    </xf>
    <xf numFmtId="0" fontId="18" fillId="2" borderId="13" xfId="0" applyFont="1" applyFill="1" applyBorder="1" applyAlignment="1">
      <alignment horizontal="center" vertical="center" wrapText="1"/>
    </xf>
    <xf numFmtId="0" fontId="18" fillId="2" borderId="47" xfId="0" applyFont="1" applyFill="1" applyBorder="1" applyAlignment="1">
      <alignment horizontal="center" vertical="center" wrapText="1"/>
    </xf>
    <xf numFmtId="0" fontId="18" fillId="2" borderId="13" xfId="0" applyFont="1" applyFill="1" applyBorder="1" applyAlignment="1">
      <alignment vertical="center" wrapText="1"/>
    </xf>
    <xf numFmtId="0" fontId="15" fillId="2" borderId="1" xfId="0" applyFont="1" applyFill="1" applyBorder="1" applyAlignment="1">
      <alignment horizontal="center" vertical="center"/>
    </xf>
    <xf numFmtId="0" fontId="15" fillId="2" borderId="4" xfId="0" applyFont="1" applyFill="1" applyBorder="1" applyAlignment="1">
      <alignment horizontal="center" vertical="center"/>
    </xf>
    <xf numFmtId="14" fontId="15" fillId="2" borderId="4"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14" fontId="18" fillId="2" borderId="32" xfId="0" applyNumberFormat="1" applyFont="1" applyFill="1" applyBorder="1" applyAlignment="1">
      <alignment horizontal="center" vertical="center" wrapText="1"/>
    </xf>
    <xf numFmtId="14" fontId="18" fillId="2" borderId="56" xfId="0" applyNumberFormat="1" applyFont="1" applyFill="1" applyBorder="1" applyAlignment="1">
      <alignment horizontal="center" vertical="center" wrapText="1"/>
    </xf>
    <xf numFmtId="0" fontId="18" fillId="2" borderId="32" xfId="0" applyFont="1" applyFill="1" applyBorder="1" applyAlignment="1">
      <alignment horizontal="left" vertical="center" wrapText="1"/>
    </xf>
    <xf numFmtId="0" fontId="18" fillId="2" borderId="56" xfId="0" applyFont="1" applyFill="1" applyBorder="1" applyAlignment="1">
      <alignment horizontal="left" vertical="center" wrapText="1"/>
    </xf>
    <xf numFmtId="0" fontId="18" fillId="2" borderId="32"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2" borderId="53" xfId="0" applyFont="1" applyFill="1" applyBorder="1" applyAlignment="1">
      <alignment horizontal="center" vertical="center" wrapText="1"/>
    </xf>
    <xf numFmtId="0" fontId="18" fillId="2" borderId="32" xfId="0" applyFont="1" applyFill="1" applyBorder="1" applyAlignment="1">
      <alignment horizontal="center" vertical="center"/>
    </xf>
    <xf numFmtId="0" fontId="18" fillId="2" borderId="56" xfId="0" applyFont="1" applyFill="1" applyBorder="1" applyAlignment="1">
      <alignment horizontal="center" vertical="center"/>
    </xf>
    <xf numFmtId="0" fontId="18" fillId="2" borderId="55" xfId="0" applyFont="1" applyFill="1" applyBorder="1" applyAlignment="1">
      <alignment horizontal="center" vertical="center"/>
    </xf>
    <xf numFmtId="14" fontId="18" fillId="2" borderId="3"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2" borderId="55" xfId="0" applyFont="1" applyFill="1" applyBorder="1" applyAlignment="1">
      <alignment horizontal="center" vertical="center" wrapText="1"/>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0" fontId="17" fillId="2" borderId="0" xfId="0" applyFont="1" applyFill="1" applyBorder="1" applyAlignment="1">
      <alignment horizontal="center" vertic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8" fillId="2" borderId="55" xfId="0" applyFont="1" applyFill="1" applyBorder="1" applyAlignment="1">
      <alignment horizontal="left" vertical="center" wrapText="1"/>
    </xf>
    <xf numFmtId="14" fontId="18" fillId="2" borderId="56" xfId="0" applyNumberFormat="1" applyFont="1" applyFill="1" applyBorder="1" applyAlignment="1">
      <alignment horizontal="left" vertical="center" wrapText="1"/>
    </xf>
    <xf numFmtId="0" fontId="18" fillId="2" borderId="53" xfId="0" applyFont="1" applyFill="1" applyBorder="1" applyAlignment="1">
      <alignment horizontal="center" vertical="center"/>
    </xf>
    <xf numFmtId="0" fontId="18" fillId="2" borderId="48" xfId="0" applyFont="1" applyFill="1" applyBorder="1" applyAlignment="1">
      <alignment horizontal="center" vertic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14" fontId="18" fillId="2" borderId="32" xfId="0" applyNumberFormat="1" applyFont="1" applyFill="1" applyBorder="1" applyAlignment="1">
      <alignment horizontal="left" vertical="center" wrapText="1"/>
    </xf>
    <xf numFmtId="14" fontId="18" fillId="2" borderId="4" xfId="0" applyNumberFormat="1" applyFont="1" applyFill="1" applyBorder="1" applyAlignment="1">
      <alignment horizontal="left" vertical="center" wrapText="1"/>
    </xf>
    <xf numFmtId="0" fontId="18" fillId="2" borderId="33"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6" fillId="0" borderId="0" xfId="0"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13" fillId="0" borderId="17" xfId="0" applyNumberFormat="1" applyFont="1" applyBorder="1" applyAlignment="1">
      <alignment horizontal="center" vertical="center" wrapText="1"/>
    </xf>
    <xf numFmtId="166" fontId="13" fillId="0" borderId="18" xfId="0" applyNumberFormat="1" applyFont="1" applyBorder="1" applyAlignment="1">
      <alignment horizontal="center" vertical="center" wrapText="1"/>
    </xf>
    <xf numFmtId="166" fontId="13" fillId="0" borderId="19" xfId="0" applyNumberFormat="1" applyFont="1" applyBorder="1" applyAlignment="1">
      <alignment horizontal="center" vertical="center" wrapText="1"/>
    </xf>
    <xf numFmtId="0" fontId="15" fillId="2" borderId="1" xfId="0" applyFont="1" applyFill="1" applyBorder="1" applyAlignment="1">
      <alignment horizontal="lef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1" fillId="2" borderId="1" xfId="0" applyFont="1" applyFill="1" applyBorder="1" applyAlignment="1">
      <alignment horizontal="left"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5" fillId="2" borderId="56" xfId="0" applyFont="1" applyFill="1" applyBorder="1" applyAlignment="1">
      <alignment horizontal="center" vertical="center"/>
    </xf>
    <xf numFmtId="0" fontId="15" fillId="2" borderId="4" xfId="0" applyFont="1" applyFill="1" applyBorder="1" applyAlignment="1">
      <alignment horizontal="center" vertical="center"/>
    </xf>
    <xf numFmtId="0" fontId="18" fillId="0" borderId="32" xfId="0" applyFont="1" applyBorder="1" applyAlignment="1">
      <alignment horizontal="left" vertical="center" wrapText="1"/>
    </xf>
    <xf numFmtId="0" fontId="18" fillId="0" borderId="56" xfId="0" applyFont="1" applyBorder="1" applyAlignment="1">
      <alignment horizontal="left" vertical="center" wrapText="1"/>
    </xf>
    <xf numFmtId="0" fontId="18" fillId="0" borderId="55" xfId="0" applyFont="1" applyBorder="1" applyAlignment="1">
      <alignment horizontal="left" vertical="center" wrapText="1"/>
    </xf>
    <xf numFmtId="0" fontId="15" fillId="2" borderId="31" xfId="0" applyFont="1" applyFill="1" applyBorder="1" applyAlignment="1">
      <alignment horizontal="center" vertical="center"/>
    </xf>
    <xf numFmtId="0" fontId="15" fillId="2" borderId="38" xfId="0" applyFont="1" applyFill="1" applyBorder="1" applyAlignment="1">
      <alignment horizontal="center" vertical="center"/>
    </xf>
    <xf numFmtId="0" fontId="15" fillId="2" borderId="40" xfId="0" applyFont="1" applyFill="1" applyBorder="1" applyAlignment="1">
      <alignment horizontal="center" vertical="center"/>
    </xf>
    <xf numFmtId="14" fontId="18" fillId="2" borderId="32" xfId="0" applyNumberFormat="1" applyFont="1" applyFill="1" applyBorder="1" applyAlignment="1">
      <alignment horizontal="center" vertical="center"/>
    </xf>
    <xf numFmtId="14" fontId="18" fillId="2" borderId="56" xfId="0" applyNumberFormat="1" applyFont="1" applyFill="1" applyBorder="1" applyAlignment="1">
      <alignment horizontal="center" vertical="center"/>
    </xf>
    <xf numFmtId="14" fontId="18" fillId="2" borderId="55"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14" fontId="18" fillId="2" borderId="55" xfId="0" applyNumberFormat="1" applyFont="1" applyFill="1" applyBorder="1" applyAlignment="1">
      <alignment horizontal="center" vertical="center" wrapText="1"/>
    </xf>
    <xf numFmtId="0" fontId="18" fillId="2" borderId="31" xfId="0" applyFont="1" applyFill="1" applyBorder="1" applyAlignment="1">
      <alignment horizontal="center" vertical="center"/>
    </xf>
    <xf numFmtId="0" fontId="18" fillId="2" borderId="38" xfId="0" applyFont="1" applyFill="1" applyBorder="1" applyAlignment="1">
      <alignment horizontal="center" vertical="center"/>
    </xf>
    <xf numFmtId="0" fontId="18" fillId="2" borderId="40" xfId="0" applyFont="1" applyFill="1" applyBorder="1" applyAlignment="1">
      <alignment horizontal="center" vertical="center"/>
    </xf>
    <xf numFmtId="14" fontId="13" fillId="0" borderId="14" xfId="0" applyNumberFormat="1" applyFont="1" applyBorder="1" applyAlignment="1">
      <alignment horizontal="center" vertical="center" wrapText="1"/>
    </xf>
    <xf numFmtId="0" fontId="15" fillId="2" borderId="33"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33" xfId="0" applyFont="1" applyFill="1" applyBorder="1" applyAlignment="1">
      <alignment horizontal="center" vertical="center"/>
    </xf>
    <xf numFmtId="0" fontId="15" fillId="2" borderId="53" xfId="0" applyFont="1" applyFill="1" applyBorder="1" applyAlignment="1">
      <alignment horizontal="center" vertical="center"/>
    </xf>
    <xf numFmtId="0" fontId="15" fillId="2" borderId="48" xfId="0" applyFont="1" applyFill="1" applyBorder="1" applyAlignment="1">
      <alignment horizontal="center" vertical="center"/>
    </xf>
    <xf numFmtId="0" fontId="15" fillId="2" borderId="31" xfId="0" applyFont="1" applyFill="1" applyBorder="1" applyAlignment="1">
      <alignment horizontal="center" vertical="center" wrapText="1"/>
    </xf>
    <xf numFmtId="0" fontId="15" fillId="2" borderId="38" xfId="0" applyFont="1" applyFill="1" applyBorder="1" applyAlignment="1">
      <alignment horizontal="center" vertical="center" wrapText="1"/>
    </xf>
    <xf numFmtId="0" fontId="15" fillId="2" borderId="40" xfId="0" applyFont="1" applyFill="1" applyBorder="1" applyAlignment="1">
      <alignment horizontal="center" vertical="center" wrapText="1"/>
    </xf>
    <xf numFmtId="49" fontId="18" fillId="2" borderId="32" xfId="0" applyNumberFormat="1" applyFont="1" applyFill="1" applyBorder="1" applyAlignment="1">
      <alignment horizontal="center" vertical="center"/>
    </xf>
    <xf numFmtId="49" fontId="18" fillId="2" borderId="56" xfId="0" applyNumberFormat="1" applyFont="1" applyFill="1" applyBorder="1" applyAlignment="1">
      <alignment horizontal="center" vertical="center"/>
    </xf>
    <xf numFmtId="49" fontId="18" fillId="2" borderId="55" xfId="0" applyNumberFormat="1" applyFont="1" applyFill="1" applyBorder="1" applyAlignment="1">
      <alignment horizontal="center" vertical="center"/>
    </xf>
    <xf numFmtId="0" fontId="15" fillId="2" borderId="32" xfId="0" applyFont="1" applyFill="1" applyBorder="1" applyAlignment="1">
      <alignment horizontal="center" vertical="center"/>
    </xf>
    <xf numFmtId="0" fontId="15" fillId="2" borderId="55" xfId="0" applyFont="1" applyFill="1" applyBorder="1" applyAlignment="1">
      <alignment horizontal="center" vertical="center"/>
    </xf>
    <xf numFmtId="0" fontId="15" fillId="2" borderId="12" xfId="0" applyFont="1" applyFill="1" applyBorder="1" applyAlignment="1">
      <alignment horizontal="center" vertical="center"/>
    </xf>
    <xf numFmtId="0" fontId="15" fillId="2" borderId="59" xfId="0" applyFont="1" applyFill="1" applyBorder="1" applyAlignment="1">
      <alignment horizontal="center" vertical="center"/>
    </xf>
    <xf numFmtId="0" fontId="15" fillId="2" borderId="58" xfId="0" applyFont="1" applyFill="1" applyBorder="1" applyAlignment="1">
      <alignment horizontal="center" vertical="center"/>
    </xf>
    <xf numFmtId="0" fontId="15" fillId="2" borderId="32"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55"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47" xfId="0" applyFont="1" applyFill="1" applyBorder="1" applyAlignment="1">
      <alignment horizontal="center" vertical="center" wrapText="1"/>
    </xf>
    <xf numFmtId="14" fontId="18" fillId="2" borderId="13"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164" fontId="9" fillId="0" borderId="43"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64"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14" fontId="15" fillId="2" borderId="32" xfId="0" applyNumberFormat="1" applyFont="1" applyFill="1" applyBorder="1" applyAlignment="1">
      <alignment horizontal="center" vertical="center" wrapText="1"/>
    </xf>
    <xf numFmtId="0" fontId="15" fillId="2" borderId="60" xfId="0" applyFont="1" applyFill="1" applyBorder="1" applyAlignment="1">
      <alignment horizontal="center" vertical="center"/>
    </xf>
    <xf numFmtId="14" fontId="18" fillId="2" borderId="3" xfId="0" applyNumberFormat="1"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3" xfId="0" applyFont="1" applyFill="1" applyBorder="1" applyAlignment="1">
      <alignment horizontal="left" vertical="center" wrapText="1"/>
    </xf>
    <xf numFmtId="0" fontId="18" fillId="2" borderId="3" xfId="0" applyFont="1" applyFill="1" applyBorder="1" applyAlignment="1">
      <alignment vertical="center" wrapText="1"/>
    </xf>
    <xf numFmtId="14" fontId="15" fillId="2" borderId="1" xfId="0" applyNumberFormat="1" applyFont="1" applyFill="1" applyBorder="1" applyAlignment="1">
      <alignment horizontal="center" vertical="center" wrapText="1"/>
    </xf>
    <xf numFmtId="14" fontId="15" fillId="2" borderId="13" xfId="0" applyNumberFormat="1" applyFont="1" applyFill="1" applyBorder="1" applyAlignment="1">
      <alignment horizontal="center" vertical="center"/>
    </xf>
    <xf numFmtId="0" fontId="15" fillId="2" borderId="13" xfId="0" applyFont="1" applyFill="1" applyBorder="1" applyAlignment="1">
      <alignment horizontal="center" vertical="center" wrapText="1"/>
    </xf>
    <xf numFmtId="14" fontId="15" fillId="2" borderId="13" xfId="0" applyNumberFormat="1" applyFont="1" applyFill="1" applyBorder="1" applyAlignment="1">
      <alignment horizontal="center" vertical="center" wrapText="1"/>
    </xf>
    <xf numFmtId="14" fontId="18" fillId="2" borderId="13" xfId="0" applyNumberFormat="1" applyFont="1" applyFill="1" applyBorder="1" applyAlignment="1">
      <alignment vertical="center" wrapText="1"/>
    </xf>
    <xf numFmtId="0" fontId="15" fillId="2" borderId="13" xfId="0" applyFont="1" applyFill="1" applyBorder="1" applyAlignment="1">
      <alignment horizontal="center" vertical="center" wrapText="1"/>
    </xf>
    <xf numFmtId="14" fontId="15" fillId="2" borderId="47" xfId="0" applyNumberFormat="1" applyFont="1" applyFill="1" applyBorder="1" applyAlignment="1">
      <alignment horizontal="center" vertical="center"/>
    </xf>
    <xf numFmtId="0" fontId="15" fillId="2" borderId="47" xfId="0" applyFont="1" applyFill="1" applyBorder="1" applyAlignment="1">
      <alignment horizontal="center" vertical="center" wrapText="1"/>
    </xf>
    <xf numFmtId="14" fontId="15" fillId="2" borderId="47" xfId="0" applyNumberFormat="1" applyFont="1" applyFill="1" applyBorder="1" applyAlignment="1">
      <alignment horizontal="center" vertical="center" wrapText="1"/>
    </xf>
    <xf numFmtId="0" fontId="15" fillId="2" borderId="47" xfId="0" applyFont="1" applyFill="1" applyBorder="1" applyAlignment="1">
      <alignment horizontal="center" vertical="center"/>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23"/>
  <sheetViews>
    <sheetView tabSelected="1" topLeftCell="A33" zoomScale="70" zoomScaleNormal="70" workbookViewId="0">
      <selection activeCell="A35" sqref="A35:A38"/>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10" width="29.85546875" style="130" customWidth="1"/>
    <col min="11" max="11" width="25.85546875" style="1" customWidth="1"/>
    <col min="12" max="12" width="22.85546875" style="2" customWidth="1"/>
    <col min="13" max="13" width="21.85546875" style="2" customWidth="1"/>
    <col min="14" max="15" width="17.42578125" style="130" customWidth="1"/>
    <col min="16" max="17" width="18.42578125" style="130"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234" t="s">
        <v>262</v>
      </c>
      <c r="B1" s="235"/>
      <c r="C1" s="235"/>
      <c r="D1" s="235"/>
      <c r="E1" s="235"/>
      <c r="F1" s="235"/>
      <c r="G1" s="235"/>
      <c r="H1" s="235"/>
      <c r="I1" s="235"/>
      <c r="J1" s="235"/>
      <c r="K1" s="235"/>
      <c r="L1" s="235"/>
      <c r="M1" s="235"/>
      <c r="N1" s="235"/>
      <c r="O1" s="235"/>
      <c r="P1" s="235"/>
      <c r="Q1" s="235"/>
      <c r="R1" s="235"/>
      <c r="S1" s="235"/>
      <c r="T1" s="235"/>
      <c r="U1" s="235"/>
      <c r="V1" s="236"/>
    </row>
    <row r="2" spans="1:38" ht="27" customHeight="1">
      <c r="A2" s="237"/>
      <c r="B2" s="238"/>
      <c r="C2" s="238"/>
      <c r="D2" s="238"/>
      <c r="E2" s="238"/>
      <c r="F2" s="238"/>
      <c r="G2" s="238"/>
      <c r="H2" s="238"/>
      <c r="I2" s="238"/>
      <c r="J2" s="238"/>
      <c r="K2" s="238"/>
      <c r="L2" s="238"/>
      <c r="M2" s="238"/>
      <c r="N2" s="238"/>
      <c r="O2" s="238"/>
      <c r="P2" s="238"/>
      <c r="Q2" s="238"/>
      <c r="R2" s="238"/>
      <c r="S2" s="238"/>
      <c r="T2" s="238"/>
      <c r="U2" s="238"/>
      <c r="V2" s="239"/>
    </row>
    <row r="3" spans="1:38" ht="27" customHeight="1">
      <c r="A3" s="237"/>
      <c r="B3" s="238"/>
      <c r="C3" s="238"/>
      <c r="D3" s="238"/>
      <c r="E3" s="238"/>
      <c r="F3" s="238"/>
      <c r="G3" s="238"/>
      <c r="H3" s="238"/>
      <c r="I3" s="238"/>
      <c r="J3" s="238"/>
      <c r="K3" s="238"/>
      <c r="L3" s="238"/>
      <c r="M3" s="238"/>
      <c r="N3" s="238"/>
      <c r="O3" s="238"/>
      <c r="P3" s="238"/>
      <c r="Q3" s="238"/>
      <c r="R3" s="238"/>
      <c r="S3" s="238"/>
      <c r="T3" s="238"/>
      <c r="U3" s="238"/>
      <c r="V3" s="239"/>
      <c r="AH3" s="19" t="s">
        <v>15</v>
      </c>
      <c r="AI3" s="15"/>
      <c r="AJ3" s="15"/>
      <c r="AK3" s="15"/>
      <c r="AL3" s="15"/>
    </row>
    <row r="4" spans="1:38" ht="27" customHeight="1" thickBot="1">
      <c r="A4" s="240"/>
      <c r="B4" s="241"/>
      <c r="C4" s="241"/>
      <c r="D4" s="241"/>
      <c r="E4" s="241"/>
      <c r="F4" s="241"/>
      <c r="G4" s="241"/>
      <c r="H4" s="241"/>
      <c r="I4" s="241"/>
      <c r="J4" s="241"/>
      <c r="K4" s="241"/>
      <c r="L4" s="241"/>
      <c r="M4" s="241"/>
      <c r="N4" s="241"/>
      <c r="O4" s="241"/>
      <c r="P4" s="241"/>
      <c r="Q4" s="241"/>
      <c r="R4" s="241"/>
      <c r="S4" s="241"/>
      <c r="T4" s="241"/>
      <c r="U4" s="241"/>
      <c r="V4" s="242"/>
      <c r="AH4" s="19"/>
      <c r="AI4" s="15"/>
      <c r="AJ4" s="15"/>
      <c r="AK4" s="15"/>
      <c r="AL4" s="15"/>
    </row>
    <row r="5" spans="1:38" ht="19.5" customHeight="1">
      <c r="A5" s="234" t="s">
        <v>42</v>
      </c>
      <c r="B5" s="235"/>
      <c r="C5" s="235"/>
      <c r="D5" s="235"/>
      <c r="E5" s="236"/>
      <c r="F5" s="234" t="s">
        <v>263</v>
      </c>
      <c r="G5" s="235"/>
      <c r="H5" s="236"/>
      <c r="I5" s="234" t="s">
        <v>264</v>
      </c>
      <c r="J5" s="235"/>
      <c r="K5" s="235"/>
      <c r="L5" s="235"/>
      <c r="M5" s="235"/>
      <c r="N5" s="236"/>
      <c r="O5" s="234" t="s">
        <v>43</v>
      </c>
      <c r="P5" s="235"/>
      <c r="Q5" s="235"/>
      <c r="R5" s="235"/>
      <c r="S5" s="236"/>
      <c r="T5" s="234" t="s">
        <v>44</v>
      </c>
      <c r="U5" s="235"/>
      <c r="V5" s="236"/>
      <c r="AH5" s="19"/>
      <c r="AI5" s="15"/>
      <c r="AJ5" s="15"/>
      <c r="AK5" s="15"/>
      <c r="AL5" s="15"/>
    </row>
    <row r="6" spans="1:38" ht="19.5" customHeight="1" thickBot="1">
      <c r="A6" s="240"/>
      <c r="B6" s="241"/>
      <c r="C6" s="241"/>
      <c r="D6" s="241"/>
      <c r="E6" s="242"/>
      <c r="F6" s="240"/>
      <c r="G6" s="241"/>
      <c r="H6" s="242"/>
      <c r="I6" s="240"/>
      <c r="J6" s="241"/>
      <c r="K6" s="241"/>
      <c r="L6" s="241"/>
      <c r="M6" s="241"/>
      <c r="N6" s="242"/>
      <c r="O6" s="240"/>
      <c r="P6" s="241"/>
      <c r="Q6" s="241"/>
      <c r="R6" s="241"/>
      <c r="S6" s="242"/>
      <c r="T6" s="240"/>
      <c r="U6" s="241"/>
      <c r="V6" s="242"/>
      <c r="AH6" s="19"/>
      <c r="AI6" s="15"/>
      <c r="AJ6" s="15"/>
      <c r="AK6" s="15"/>
      <c r="AL6" s="15"/>
    </row>
    <row r="7" spans="1:38" ht="13.5" customHeight="1">
      <c r="A7" s="234" t="s">
        <v>245</v>
      </c>
      <c r="B7" s="235"/>
      <c r="C7" s="235"/>
      <c r="D7" s="235"/>
      <c r="E7" s="236"/>
      <c r="F7" s="296">
        <v>42996</v>
      </c>
      <c r="G7" s="235"/>
      <c r="H7" s="236"/>
      <c r="I7" s="259">
        <v>43284</v>
      </c>
      <c r="J7" s="260"/>
      <c r="K7" s="260"/>
      <c r="L7" s="260"/>
      <c r="M7" s="260"/>
      <c r="N7" s="261"/>
      <c r="O7" s="234">
        <v>3</v>
      </c>
      <c r="P7" s="235"/>
      <c r="Q7" s="235"/>
      <c r="R7" s="235"/>
      <c r="S7" s="236"/>
      <c r="T7" s="234" t="s">
        <v>45</v>
      </c>
      <c r="U7" s="235"/>
      <c r="V7" s="236"/>
      <c r="AH7" s="19"/>
      <c r="AI7" s="15"/>
      <c r="AJ7" s="15"/>
      <c r="AK7" s="15"/>
      <c r="AL7" s="15"/>
    </row>
    <row r="8" spans="1:38" ht="13.5" customHeight="1" thickBot="1">
      <c r="A8" s="240"/>
      <c r="B8" s="241"/>
      <c r="C8" s="241"/>
      <c r="D8" s="241"/>
      <c r="E8" s="242"/>
      <c r="F8" s="240"/>
      <c r="G8" s="241"/>
      <c r="H8" s="242"/>
      <c r="I8" s="262"/>
      <c r="J8" s="263"/>
      <c r="K8" s="263"/>
      <c r="L8" s="263"/>
      <c r="M8" s="263"/>
      <c r="N8" s="264"/>
      <c r="O8" s="240"/>
      <c r="P8" s="241"/>
      <c r="Q8" s="241"/>
      <c r="R8" s="241"/>
      <c r="S8" s="242"/>
      <c r="T8" s="240"/>
      <c r="U8" s="241"/>
      <c r="V8" s="242"/>
      <c r="AH8" s="19"/>
      <c r="AI8" s="15"/>
      <c r="AJ8" s="15"/>
      <c r="AK8" s="15"/>
      <c r="AL8" s="15"/>
    </row>
    <row r="9" spans="1:38" ht="28.5" customHeight="1" thickBot="1">
      <c r="A9" s="258"/>
      <c r="B9" s="258"/>
      <c r="C9" s="258"/>
      <c r="D9" s="258"/>
      <c r="E9" s="258"/>
      <c r="F9" s="258"/>
      <c r="G9" s="258"/>
      <c r="H9" s="258"/>
      <c r="I9" s="258"/>
      <c r="J9" s="258"/>
      <c r="K9" s="258"/>
      <c r="L9" s="258"/>
      <c r="M9" s="258"/>
      <c r="N9" s="258"/>
      <c r="O9" s="258"/>
      <c r="P9" s="258"/>
      <c r="Q9" s="258"/>
      <c r="R9" s="258"/>
      <c r="S9" s="258"/>
      <c r="T9" s="258"/>
      <c r="U9" s="258"/>
      <c r="V9" s="258"/>
      <c r="AH9" s="19"/>
      <c r="AI9" s="15"/>
      <c r="AJ9" s="15"/>
      <c r="AK9" s="15"/>
      <c r="AL9" s="15"/>
    </row>
    <row r="10" spans="1:38" s="139" customFormat="1" ht="16.5" thickBot="1">
      <c r="A10" s="274" t="s">
        <v>36</v>
      </c>
      <c r="B10" s="275"/>
      <c r="C10" s="275"/>
      <c r="D10" s="275"/>
      <c r="E10" s="275"/>
      <c r="F10" s="275"/>
      <c r="G10" s="275"/>
      <c r="H10" s="276"/>
      <c r="I10" s="251" t="s">
        <v>258</v>
      </c>
      <c r="J10" s="252"/>
      <c r="K10" s="252"/>
      <c r="L10" s="252"/>
      <c r="M10" s="252"/>
      <c r="N10" s="252"/>
      <c r="O10" s="252"/>
      <c r="P10" s="252"/>
      <c r="Q10" s="253"/>
      <c r="R10" s="256" t="s">
        <v>246</v>
      </c>
      <c r="S10" s="257"/>
      <c r="T10" s="257"/>
      <c r="U10" s="257"/>
      <c r="V10" s="257"/>
      <c r="AI10" s="140"/>
      <c r="AJ10" s="141"/>
      <c r="AK10" s="140"/>
      <c r="AL10" s="140"/>
    </row>
    <row r="11" spans="1:38" s="142" customFormat="1" ht="105.75" customHeight="1">
      <c r="A11" s="243" t="s">
        <v>41</v>
      </c>
      <c r="B11" s="245" t="s">
        <v>8</v>
      </c>
      <c r="C11" s="245" t="s">
        <v>40</v>
      </c>
      <c r="D11" s="245" t="s">
        <v>29</v>
      </c>
      <c r="E11" s="245" t="s">
        <v>261</v>
      </c>
      <c r="F11" s="245" t="s">
        <v>252</v>
      </c>
      <c r="G11" s="254" t="s">
        <v>46</v>
      </c>
      <c r="H11" s="277" t="s">
        <v>253</v>
      </c>
      <c r="I11" s="272" t="s">
        <v>265</v>
      </c>
      <c r="J11" s="247" t="s">
        <v>254</v>
      </c>
      <c r="K11" s="247" t="s">
        <v>255</v>
      </c>
      <c r="L11" s="247" t="s">
        <v>31</v>
      </c>
      <c r="M11" s="247" t="s">
        <v>256</v>
      </c>
      <c r="N11" s="223" t="s">
        <v>34</v>
      </c>
      <c r="O11" s="224"/>
      <c r="P11" s="229" t="s">
        <v>35</v>
      </c>
      <c r="Q11" s="249" t="s">
        <v>257</v>
      </c>
      <c r="R11" s="219" t="s">
        <v>260</v>
      </c>
      <c r="S11" s="220"/>
      <c r="T11" s="221" t="s">
        <v>259</v>
      </c>
      <c r="U11" s="221" t="s">
        <v>9</v>
      </c>
      <c r="V11" s="221" t="s">
        <v>247</v>
      </c>
      <c r="AH11" s="143"/>
      <c r="AI11" s="144">
        <v>1</v>
      </c>
      <c r="AJ11" s="29" t="s">
        <v>250</v>
      </c>
      <c r="AK11" s="140"/>
      <c r="AL11" s="145"/>
    </row>
    <row r="12" spans="1:38" s="142" customFormat="1" ht="30.75" thickBot="1">
      <c r="A12" s="244"/>
      <c r="B12" s="246"/>
      <c r="C12" s="246"/>
      <c r="D12" s="246"/>
      <c r="E12" s="246"/>
      <c r="F12" s="246"/>
      <c r="G12" s="255"/>
      <c r="H12" s="278"/>
      <c r="I12" s="273"/>
      <c r="J12" s="248"/>
      <c r="K12" s="248"/>
      <c r="L12" s="248"/>
      <c r="M12" s="248"/>
      <c r="N12" s="146" t="s">
        <v>32</v>
      </c>
      <c r="O12" s="146" t="s">
        <v>33</v>
      </c>
      <c r="P12" s="230"/>
      <c r="Q12" s="250"/>
      <c r="R12" s="150" t="s">
        <v>248</v>
      </c>
      <c r="S12" s="147" t="s">
        <v>249</v>
      </c>
      <c r="T12" s="222"/>
      <c r="U12" s="222"/>
      <c r="V12" s="222"/>
      <c r="AH12" s="143"/>
      <c r="AI12" s="144"/>
      <c r="AJ12" s="30" t="s">
        <v>251</v>
      </c>
      <c r="AK12" s="140"/>
      <c r="AL12" s="145"/>
    </row>
    <row r="13" spans="1:38" s="136" customFormat="1" ht="56.25" hidden="1" customHeight="1">
      <c r="A13" s="279"/>
      <c r="B13" s="290"/>
      <c r="C13" s="207"/>
      <c r="D13" s="207"/>
      <c r="E13" s="207"/>
      <c r="F13" s="216"/>
      <c r="G13" s="207"/>
      <c r="H13" s="205"/>
      <c r="I13" s="207"/>
      <c r="J13" s="170"/>
      <c r="K13" s="169"/>
      <c r="L13" s="213"/>
      <c r="M13" s="226"/>
      <c r="N13" s="207"/>
      <c r="O13" s="207"/>
      <c r="P13" s="207"/>
      <c r="Q13" s="207"/>
      <c r="R13" s="211"/>
      <c r="S13" s="211"/>
      <c r="T13" s="211"/>
      <c r="U13" s="211"/>
      <c r="V13" s="227"/>
      <c r="AH13" s="137"/>
      <c r="AI13" s="133"/>
      <c r="AJ13" s="165"/>
      <c r="AK13" s="132"/>
      <c r="AL13" s="134"/>
    </row>
    <row r="14" spans="1:38" s="136" customFormat="1" ht="96.75" hidden="1" customHeight="1" thickBot="1">
      <c r="A14" s="280"/>
      <c r="B14" s="291"/>
      <c r="C14" s="215"/>
      <c r="D14" s="215"/>
      <c r="E14" s="215"/>
      <c r="F14" s="217"/>
      <c r="G14" s="215"/>
      <c r="H14" s="225"/>
      <c r="I14" s="215"/>
      <c r="J14" s="171"/>
      <c r="K14" s="172"/>
      <c r="L14" s="214"/>
      <c r="M14" s="214"/>
      <c r="N14" s="215"/>
      <c r="O14" s="215"/>
      <c r="P14" s="215"/>
      <c r="Q14" s="215"/>
      <c r="R14" s="212"/>
      <c r="S14" s="212"/>
      <c r="T14" s="212"/>
      <c r="U14" s="212"/>
      <c r="V14" s="228"/>
      <c r="AH14" s="137"/>
      <c r="AI14" s="133"/>
      <c r="AJ14" s="165"/>
      <c r="AK14" s="132"/>
      <c r="AL14" s="134"/>
    </row>
    <row r="15" spans="1:38" s="136" customFormat="1" ht="44.25" customHeight="1">
      <c r="A15" s="284">
        <v>3</v>
      </c>
      <c r="B15" s="287">
        <v>43285</v>
      </c>
      <c r="C15" s="206" t="s">
        <v>283</v>
      </c>
      <c r="D15" s="206" t="s">
        <v>266</v>
      </c>
      <c r="E15" s="206" t="s">
        <v>267</v>
      </c>
      <c r="F15" s="281" t="s">
        <v>268</v>
      </c>
      <c r="G15" s="206" t="s">
        <v>337</v>
      </c>
      <c r="H15" s="204" t="s">
        <v>269</v>
      </c>
      <c r="I15" s="206" t="s">
        <v>301</v>
      </c>
      <c r="J15" s="173" t="s">
        <v>271</v>
      </c>
      <c r="K15" s="174">
        <v>43375</v>
      </c>
      <c r="L15" s="231" t="s">
        <v>299</v>
      </c>
      <c r="M15" s="231" t="s">
        <v>273</v>
      </c>
      <c r="N15" s="206"/>
      <c r="O15" s="206" t="s">
        <v>274</v>
      </c>
      <c r="P15" s="206" t="s">
        <v>270</v>
      </c>
      <c r="Q15" s="202">
        <v>43489</v>
      </c>
      <c r="R15" s="210"/>
      <c r="S15" s="210"/>
      <c r="T15" s="206" t="s">
        <v>300</v>
      </c>
      <c r="U15" s="210" t="s">
        <v>275</v>
      </c>
      <c r="V15" s="233"/>
      <c r="AH15" s="137"/>
      <c r="AI15" s="133"/>
      <c r="AJ15" s="165"/>
      <c r="AK15" s="132"/>
      <c r="AL15" s="134"/>
    </row>
    <row r="16" spans="1:38" s="136" customFormat="1" ht="65.25" customHeight="1">
      <c r="A16" s="285"/>
      <c r="B16" s="288"/>
      <c r="C16" s="207"/>
      <c r="D16" s="207"/>
      <c r="E16" s="207"/>
      <c r="F16" s="282"/>
      <c r="G16" s="207"/>
      <c r="H16" s="205"/>
      <c r="I16" s="207"/>
      <c r="J16" s="175" t="s">
        <v>276</v>
      </c>
      <c r="K16" s="169">
        <v>43410</v>
      </c>
      <c r="L16" s="232"/>
      <c r="M16" s="226"/>
      <c r="N16" s="207"/>
      <c r="O16" s="207"/>
      <c r="P16" s="207"/>
      <c r="Q16" s="207"/>
      <c r="R16" s="211"/>
      <c r="S16" s="211"/>
      <c r="T16" s="207"/>
      <c r="U16" s="211"/>
      <c r="V16" s="227"/>
      <c r="AH16" s="137"/>
      <c r="AI16" s="133"/>
      <c r="AJ16" s="165"/>
      <c r="AK16" s="132"/>
      <c r="AL16" s="134"/>
    </row>
    <row r="17" spans="1:38" s="8" customFormat="1" ht="44.25" customHeight="1">
      <c r="A17" s="285"/>
      <c r="B17" s="288"/>
      <c r="C17" s="207"/>
      <c r="D17" s="207"/>
      <c r="E17" s="207"/>
      <c r="F17" s="282"/>
      <c r="G17" s="207"/>
      <c r="H17" s="205"/>
      <c r="I17" s="207"/>
      <c r="J17" s="175" t="s">
        <v>277</v>
      </c>
      <c r="K17" s="169">
        <v>43412</v>
      </c>
      <c r="L17" s="176" t="s">
        <v>278</v>
      </c>
      <c r="M17" s="226"/>
      <c r="N17" s="207"/>
      <c r="O17" s="207"/>
      <c r="P17" s="207"/>
      <c r="Q17" s="207"/>
      <c r="R17" s="211"/>
      <c r="S17" s="211"/>
      <c r="T17" s="207"/>
      <c r="U17" s="211"/>
      <c r="V17" s="227"/>
      <c r="AH17" s="177"/>
      <c r="AI17" s="178"/>
      <c r="AJ17" s="165"/>
      <c r="AK17" s="179"/>
      <c r="AL17" s="180"/>
    </row>
    <row r="18" spans="1:38" s="136" customFormat="1" ht="48.75" customHeight="1">
      <c r="A18" s="285"/>
      <c r="B18" s="288"/>
      <c r="C18" s="207"/>
      <c r="D18" s="207"/>
      <c r="E18" s="207"/>
      <c r="F18" s="282"/>
      <c r="G18" s="207"/>
      <c r="H18" s="205"/>
      <c r="I18" s="207"/>
      <c r="J18" s="170" t="s">
        <v>279</v>
      </c>
      <c r="K18" s="169">
        <v>43412</v>
      </c>
      <c r="L18" s="213" t="s">
        <v>272</v>
      </c>
      <c r="M18" s="226"/>
      <c r="N18" s="207"/>
      <c r="O18" s="207"/>
      <c r="P18" s="207"/>
      <c r="Q18" s="207"/>
      <c r="R18" s="211"/>
      <c r="S18" s="211"/>
      <c r="T18" s="207"/>
      <c r="U18" s="211"/>
      <c r="V18" s="227"/>
      <c r="AH18" s="137"/>
      <c r="AI18" s="133"/>
      <c r="AJ18" s="165"/>
      <c r="AK18" s="132"/>
      <c r="AL18" s="134"/>
    </row>
    <row r="19" spans="1:38" s="136" customFormat="1" ht="51.75" customHeight="1" thickBot="1">
      <c r="A19" s="286"/>
      <c r="B19" s="289"/>
      <c r="C19" s="215"/>
      <c r="D19" s="215"/>
      <c r="E19" s="215"/>
      <c r="F19" s="283"/>
      <c r="G19" s="215"/>
      <c r="H19" s="225"/>
      <c r="I19" s="215"/>
      <c r="J19" s="171" t="s">
        <v>280</v>
      </c>
      <c r="K19" s="172">
        <v>43413</v>
      </c>
      <c r="L19" s="214"/>
      <c r="M19" s="214"/>
      <c r="N19" s="215"/>
      <c r="O19" s="215"/>
      <c r="P19" s="215"/>
      <c r="Q19" s="215"/>
      <c r="R19" s="212"/>
      <c r="S19" s="212"/>
      <c r="T19" s="215"/>
      <c r="U19" s="212"/>
      <c r="V19" s="228"/>
      <c r="AH19" s="137"/>
      <c r="AI19" s="133"/>
      <c r="AJ19" s="165"/>
      <c r="AK19" s="132"/>
      <c r="AL19" s="134"/>
    </row>
    <row r="20" spans="1:38" s="136" customFormat="1" ht="162" customHeight="1">
      <c r="A20" s="293">
        <v>4</v>
      </c>
      <c r="B20" s="287">
        <v>43305</v>
      </c>
      <c r="C20" s="206" t="s">
        <v>284</v>
      </c>
      <c r="D20" s="202" t="s">
        <v>266</v>
      </c>
      <c r="E20" s="202" t="s">
        <v>282</v>
      </c>
      <c r="F20" s="204" t="s">
        <v>281</v>
      </c>
      <c r="G20" s="206" t="s">
        <v>338</v>
      </c>
      <c r="H20" s="206" t="s">
        <v>270</v>
      </c>
      <c r="I20" s="206" t="s">
        <v>302</v>
      </c>
      <c r="J20" s="185" t="s">
        <v>308</v>
      </c>
      <c r="K20" s="189">
        <v>43349</v>
      </c>
      <c r="L20" s="183" t="s">
        <v>305</v>
      </c>
      <c r="M20" s="206" t="s">
        <v>307</v>
      </c>
      <c r="N20" s="206"/>
      <c r="O20" s="206" t="s">
        <v>274</v>
      </c>
      <c r="P20" s="206" t="s">
        <v>270</v>
      </c>
      <c r="Q20" s="202">
        <v>43411</v>
      </c>
      <c r="R20" s="210"/>
      <c r="S20" s="210"/>
      <c r="T20" s="206" t="s">
        <v>309</v>
      </c>
      <c r="U20" s="211" t="s">
        <v>275</v>
      </c>
      <c r="V20" s="297"/>
      <c r="AH20" s="137"/>
      <c r="AI20" s="133"/>
      <c r="AJ20" s="165"/>
      <c r="AK20" s="132"/>
      <c r="AL20" s="134"/>
    </row>
    <row r="21" spans="1:38" s="136" customFormat="1" ht="63.75" customHeight="1">
      <c r="A21" s="294"/>
      <c r="B21" s="288"/>
      <c r="C21" s="207"/>
      <c r="D21" s="203"/>
      <c r="E21" s="203"/>
      <c r="F21" s="205"/>
      <c r="G21" s="207"/>
      <c r="H21" s="207"/>
      <c r="I21" s="207"/>
      <c r="J21" s="188" t="s">
        <v>303</v>
      </c>
      <c r="K21" s="169">
        <v>43356</v>
      </c>
      <c r="L21" s="190" t="s">
        <v>306</v>
      </c>
      <c r="M21" s="207"/>
      <c r="N21" s="207"/>
      <c r="O21" s="207"/>
      <c r="P21" s="207"/>
      <c r="Q21" s="207"/>
      <c r="R21" s="211"/>
      <c r="S21" s="211"/>
      <c r="T21" s="207"/>
      <c r="U21" s="211"/>
      <c r="V21" s="298"/>
      <c r="AH21" s="137"/>
      <c r="AI21" s="133"/>
      <c r="AJ21" s="165"/>
      <c r="AK21" s="132"/>
      <c r="AL21" s="134"/>
    </row>
    <row r="22" spans="1:38" s="136" customFormat="1" ht="39" customHeight="1" thickBot="1">
      <c r="A22" s="295"/>
      <c r="B22" s="289"/>
      <c r="C22" s="215"/>
      <c r="D22" s="292"/>
      <c r="E22" s="292"/>
      <c r="F22" s="225"/>
      <c r="G22" s="215"/>
      <c r="H22" s="215"/>
      <c r="I22" s="215"/>
      <c r="J22" s="186" t="s">
        <v>304</v>
      </c>
      <c r="K22" s="191">
        <v>43357</v>
      </c>
      <c r="L22" s="184" t="s">
        <v>306</v>
      </c>
      <c r="M22" s="215"/>
      <c r="N22" s="215"/>
      <c r="O22" s="215"/>
      <c r="P22" s="215"/>
      <c r="Q22" s="215"/>
      <c r="R22" s="212"/>
      <c r="S22" s="212"/>
      <c r="T22" s="215"/>
      <c r="U22" s="212"/>
      <c r="V22" s="299"/>
      <c r="AH22" s="137"/>
      <c r="AI22" s="133"/>
      <c r="AJ22" s="165"/>
      <c r="AK22" s="132"/>
      <c r="AL22" s="134"/>
    </row>
    <row r="23" spans="1:38" s="136" customFormat="1" ht="60" customHeight="1">
      <c r="A23" s="284">
        <v>5</v>
      </c>
      <c r="B23" s="287">
        <v>43346</v>
      </c>
      <c r="C23" s="206" t="s">
        <v>283</v>
      </c>
      <c r="D23" s="202" t="s">
        <v>285</v>
      </c>
      <c r="E23" s="202" t="s">
        <v>282</v>
      </c>
      <c r="F23" s="204" t="s">
        <v>288</v>
      </c>
      <c r="G23" s="206" t="s">
        <v>338</v>
      </c>
      <c r="H23" s="206" t="s">
        <v>270</v>
      </c>
      <c r="I23" s="206" t="s">
        <v>270</v>
      </c>
      <c r="J23" s="185" t="s">
        <v>289</v>
      </c>
      <c r="K23" s="189">
        <v>43368</v>
      </c>
      <c r="L23" s="187" t="s">
        <v>293</v>
      </c>
      <c r="M23" s="210" t="s">
        <v>296</v>
      </c>
      <c r="N23" s="206"/>
      <c r="O23" s="206" t="s">
        <v>274</v>
      </c>
      <c r="P23" s="206" t="s">
        <v>297</v>
      </c>
      <c r="Q23" s="202">
        <v>43598</v>
      </c>
      <c r="R23" s="210"/>
      <c r="S23" s="210"/>
      <c r="T23" s="206" t="s">
        <v>310</v>
      </c>
      <c r="U23" s="210" t="s">
        <v>275</v>
      </c>
      <c r="V23" s="208"/>
      <c r="AH23" s="137"/>
      <c r="AI23" s="133"/>
      <c r="AJ23" s="165"/>
      <c r="AK23" s="132"/>
      <c r="AL23" s="134"/>
    </row>
    <row r="24" spans="1:38" s="136" customFormat="1" ht="60" customHeight="1">
      <c r="A24" s="285"/>
      <c r="B24" s="288"/>
      <c r="C24" s="207"/>
      <c r="D24" s="203"/>
      <c r="E24" s="203"/>
      <c r="F24" s="205"/>
      <c r="G24" s="207"/>
      <c r="H24" s="207"/>
      <c r="I24" s="207"/>
      <c r="J24" s="188" t="s">
        <v>290</v>
      </c>
      <c r="K24" s="169">
        <v>43347</v>
      </c>
      <c r="L24" s="188" t="s">
        <v>294</v>
      </c>
      <c r="M24" s="211"/>
      <c r="N24" s="207"/>
      <c r="O24" s="207"/>
      <c r="P24" s="207"/>
      <c r="Q24" s="207"/>
      <c r="R24" s="211"/>
      <c r="S24" s="211"/>
      <c r="T24" s="207"/>
      <c r="U24" s="211"/>
      <c r="V24" s="209"/>
      <c r="X24" s="182"/>
      <c r="AH24" s="137"/>
      <c r="AI24" s="133"/>
      <c r="AJ24" s="165"/>
      <c r="AK24" s="132"/>
      <c r="AL24" s="134"/>
    </row>
    <row r="25" spans="1:38" s="136" customFormat="1" ht="70.5" customHeight="1">
      <c r="A25" s="285"/>
      <c r="B25" s="288"/>
      <c r="C25" s="207"/>
      <c r="D25" s="203"/>
      <c r="E25" s="203"/>
      <c r="F25" s="205"/>
      <c r="G25" s="207"/>
      <c r="H25" s="207"/>
      <c r="I25" s="207"/>
      <c r="J25" s="188" t="s">
        <v>291</v>
      </c>
      <c r="K25" s="169">
        <v>43405</v>
      </c>
      <c r="L25" s="188" t="s">
        <v>294</v>
      </c>
      <c r="M25" s="211"/>
      <c r="N25" s="207"/>
      <c r="O25" s="207"/>
      <c r="P25" s="207"/>
      <c r="Q25" s="207"/>
      <c r="R25" s="211"/>
      <c r="S25" s="211"/>
      <c r="T25" s="207"/>
      <c r="U25" s="211"/>
      <c r="V25" s="209"/>
      <c r="X25" s="182"/>
      <c r="AH25" s="137"/>
      <c r="AI25" s="133"/>
      <c r="AJ25" s="165"/>
      <c r="AK25" s="132"/>
      <c r="AL25" s="134"/>
    </row>
    <row r="26" spans="1:38" s="136" customFormat="1" ht="70.5" customHeight="1" thickBot="1">
      <c r="A26" s="285"/>
      <c r="B26" s="288"/>
      <c r="C26" s="207"/>
      <c r="D26" s="203"/>
      <c r="E26" s="203"/>
      <c r="F26" s="205"/>
      <c r="G26" s="207"/>
      <c r="H26" s="207"/>
      <c r="I26" s="207"/>
      <c r="J26" s="194" t="s">
        <v>292</v>
      </c>
      <c r="K26" s="193">
        <v>43566</v>
      </c>
      <c r="L26" s="194" t="s">
        <v>295</v>
      </c>
      <c r="M26" s="211"/>
      <c r="N26" s="207"/>
      <c r="O26" s="207"/>
      <c r="P26" s="207"/>
      <c r="Q26" s="207"/>
      <c r="R26" s="211"/>
      <c r="S26" s="211"/>
      <c r="T26" s="207"/>
      <c r="U26" s="211"/>
      <c r="V26" s="209"/>
      <c r="X26" s="182"/>
      <c r="AH26" s="137"/>
      <c r="AI26" s="133"/>
      <c r="AJ26" s="165"/>
      <c r="AK26" s="132"/>
      <c r="AL26" s="134"/>
    </row>
    <row r="27" spans="1:38" s="136" customFormat="1" ht="108" customHeight="1">
      <c r="A27" s="303">
        <v>6</v>
      </c>
      <c r="B27" s="287">
        <v>43346</v>
      </c>
      <c r="C27" s="206" t="s">
        <v>283</v>
      </c>
      <c r="D27" s="202" t="s">
        <v>286</v>
      </c>
      <c r="E27" s="202" t="s">
        <v>287</v>
      </c>
      <c r="F27" s="204" t="s">
        <v>312</v>
      </c>
      <c r="G27" s="206" t="s">
        <v>338</v>
      </c>
      <c r="H27" s="204" t="s">
        <v>311</v>
      </c>
      <c r="I27" s="206" t="s">
        <v>313</v>
      </c>
      <c r="J27" s="185" t="s">
        <v>314</v>
      </c>
      <c r="K27" s="174">
        <v>43250</v>
      </c>
      <c r="L27" s="195" t="s">
        <v>320</v>
      </c>
      <c r="M27" s="206" t="s">
        <v>319</v>
      </c>
      <c r="N27" s="210"/>
      <c r="O27" s="210" t="s">
        <v>274</v>
      </c>
      <c r="P27" s="210" t="s">
        <v>270</v>
      </c>
      <c r="Q27" s="306" t="s">
        <v>323</v>
      </c>
      <c r="R27" s="309"/>
      <c r="S27" s="309"/>
      <c r="T27" s="206" t="s">
        <v>324</v>
      </c>
      <c r="U27" s="210" t="s">
        <v>275</v>
      </c>
      <c r="V27" s="300"/>
      <c r="X27" s="182"/>
      <c r="AH27" s="137"/>
      <c r="AI27" s="133"/>
      <c r="AJ27" s="165"/>
      <c r="AK27" s="132"/>
      <c r="AL27" s="134"/>
    </row>
    <row r="28" spans="1:38" s="136" customFormat="1" ht="54.75" customHeight="1">
      <c r="A28" s="304"/>
      <c r="B28" s="288"/>
      <c r="C28" s="207"/>
      <c r="D28" s="203"/>
      <c r="E28" s="203"/>
      <c r="F28" s="205"/>
      <c r="G28" s="207"/>
      <c r="H28" s="205"/>
      <c r="I28" s="207"/>
      <c r="J28" s="188" t="s">
        <v>315</v>
      </c>
      <c r="K28" s="169">
        <v>43243</v>
      </c>
      <c r="L28" s="190" t="s">
        <v>321</v>
      </c>
      <c r="M28" s="207"/>
      <c r="N28" s="211"/>
      <c r="O28" s="211"/>
      <c r="P28" s="211"/>
      <c r="Q28" s="307"/>
      <c r="R28" s="279"/>
      <c r="S28" s="279"/>
      <c r="T28" s="207"/>
      <c r="U28" s="211"/>
      <c r="V28" s="301"/>
      <c r="X28" s="182"/>
      <c r="AH28" s="137"/>
      <c r="AI28" s="133"/>
      <c r="AJ28" s="165"/>
      <c r="AK28" s="132"/>
      <c r="AL28" s="134"/>
    </row>
    <row r="29" spans="1:38" s="136" customFormat="1" ht="32.25" customHeight="1">
      <c r="A29" s="304"/>
      <c r="B29" s="288"/>
      <c r="C29" s="207"/>
      <c r="D29" s="203"/>
      <c r="E29" s="203"/>
      <c r="F29" s="205"/>
      <c r="G29" s="207"/>
      <c r="H29" s="205"/>
      <c r="I29" s="207"/>
      <c r="J29" s="188" t="s">
        <v>316</v>
      </c>
      <c r="K29" s="169">
        <v>43280</v>
      </c>
      <c r="L29" s="190" t="s">
        <v>322</v>
      </c>
      <c r="M29" s="207"/>
      <c r="N29" s="211"/>
      <c r="O29" s="211"/>
      <c r="P29" s="211"/>
      <c r="Q29" s="307"/>
      <c r="R29" s="279"/>
      <c r="S29" s="279"/>
      <c r="T29" s="207"/>
      <c r="U29" s="211"/>
      <c r="V29" s="301"/>
      <c r="X29" s="182"/>
      <c r="AH29" s="137"/>
      <c r="AI29" s="133"/>
      <c r="AJ29" s="165"/>
      <c r="AK29" s="132"/>
      <c r="AL29" s="134"/>
    </row>
    <row r="30" spans="1:38" s="136" customFormat="1" ht="48" customHeight="1">
      <c r="A30" s="304"/>
      <c r="B30" s="288"/>
      <c r="C30" s="207"/>
      <c r="D30" s="203"/>
      <c r="E30" s="203"/>
      <c r="F30" s="205"/>
      <c r="G30" s="207"/>
      <c r="H30" s="205"/>
      <c r="I30" s="207"/>
      <c r="J30" s="188" t="s">
        <v>317</v>
      </c>
      <c r="K30" s="169">
        <v>43645</v>
      </c>
      <c r="L30" s="190" t="s">
        <v>321</v>
      </c>
      <c r="M30" s="207"/>
      <c r="N30" s="211"/>
      <c r="O30" s="211"/>
      <c r="P30" s="211"/>
      <c r="Q30" s="307"/>
      <c r="R30" s="279"/>
      <c r="S30" s="279"/>
      <c r="T30" s="207"/>
      <c r="U30" s="211"/>
      <c r="V30" s="301"/>
      <c r="X30" s="182"/>
      <c r="AH30" s="137"/>
      <c r="AI30" s="133"/>
      <c r="AJ30" s="165"/>
      <c r="AK30" s="132"/>
      <c r="AL30" s="134"/>
    </row>
    <row r="31" spans="1:38" s="136" customFormat="1" ht="48" customHeight="1" thickBot="1">
      <c r="A31" s="305"/>
      <c r="B31" s="289"/>
      <c r="C31" s="215"/>
      <c r="D31" s="292"/>
      <c r="E31" s="292"/>
      <c r="F31" s="225"/>
      <c r="G31" s="215"/>
      <c r="H31" s="225"/>
      <c r="I31" s="215"/>
      <c r="J31" s="192" t="s">
        <v>318</v>
      </c>
      <c r="K31" s="172">
        <v>43356</v>
      </c>
      <c r="L31" s="196" t="s">
        <v>319</v>
      </c>
      <c r="M31" s="215"/>
      <c r="N31" s="212"/>
      <c r="O31" s="212"/>
      <c r="P31" s="212"/>
      <c r="Q31" s="308"/>
      <c r="R31" s="310"/>
      <c r="S31" s="310"/>
      <c r="T31" s="215"/>
      <c r="U31" s="212"/>
      <c r="V31" s="302"/>
      <c r="X31" s="182"/>
      <c r="AH31" s="137"/>
      <c r="AI31" s="133"/>
      <c r="AJ31" s="165"/>
      <c r="AK31" s="132"/>
      <c r="AL31" s="134"/>
    </row>
    <row r="32" spans="1:38" s="136" customFormat="1" ht="93" customHeight="1">
      <c r="A32" s="311">
        <v>7</v>
      </c>
      <c r="B32" s="320">
        <v>43397</v>
      </c>
      <c r="C32" s="317" t="s">
        <v>283</v>
      </c>
      <c r="D32" s="320" t="s">
        <v>298</v>
      </c>
      <c r="E32" s="320" t="s">
        <v>287</v>
      </c>
      <c r="F32" s="320" t="s">
        <v>325</v>
      </c>
      <c r="G32" s="206" t="s">
        <v>338</v>
      </c>
      <c r="H32" s="367" t="s">
        <v>326</v>
      </c>
      <c r="I32" s="317" t="s">
        <v>327</v>
      </c>
      <c r="J32" s="197" t="s">
        <v>330</v>
      </c>
      <c r="K32" s="174">
        <v>43453</v>
      </c>
      <c r="L32" s="314" t="s">
        <v>331</v>
      </c>
      <c r="M32" s="309" t="s">
        <v>296</v>
      </c>
      <c r="N32" s="314"/>
      <c r="O32" s="314" t="s">
        <v>274</v>
      </c>
      <c r="P32" s="314" t="s">
        <v>270</v>
      </c>
      <c r="Q32" s="314" t="s">
        <v>332</v>
      </c>
      <c r="R32" s="309"/>
      <c r="S32" s="309"/>
      <c r="T32" s="206" t="s">
        <v>333</v>
      </c>
      <c r="U32" s="210" t="s">
        <v>275</v>
      </c>
      <c r="V32" s="297"/>
      <c r="AH32" s="137"/>
      <c r="AI32" s="133"/>
      <c r="AJ32" s="165"/>
      <c r="AK32" s="132"/>
      <c r="AL32" s="134"/>
    </row>
    <row r="33" spans="1:38" s="136" customFormat="1" ht="75.75" customHeight="1">
      <c r="A33" s="312"/>
      <c r="B33" s="321"/>
      <c r="C33" s="318"/>
      <c r="D33" s="321"/>
      <c r="E33" s="321"/>
      <c r="F33" s="321"/>
      <c r="G33" s="207"/>
      <c r="H33" s="368"/>
      <c r="I33" s="318"/>
      <c r="J33" s="170" t="s">
        <v>328</v>
      </c>
      <c r="K33" s="169">
        <v>43453</v>
      </c>
      <c r="L33" s="315"/>
      <c r="M33" s="279"/>
      <c r="N33" s="315"/>
      <c r="O33" s="315"/>
      <c r="P33" s="315"/>
      <c r="Q33" s="315"/>
      <c r="R33" s="279"/>
      <c r="S33" s="279"/>
      <c r="T33" s="207"/>
      <c r="U33" s="211"/>
      <c r="V33" s="298"/>
      <c r="AH33" s="137"/>
      <c r="AI33" s="133"/>
      <c r="AJ33" s="151"/>
      <c r="AK33" s="132"/>
      <c r="AL33" s="134"/>
    </row>
    <row r="34" spans="1:38" s="136" customFormat="1" ht="72.75" customHeight="1" thickBot="1">
      <c r="A34" s="370"/>
      <c r="B34" s="371"/>
      <c r="C34" s="372"/>
      <c r="D34" s="371"/>
      <c r="E34" s="371"/>
      <c r="F34" s="371"/>
      <c r="G34" s="207"/>
      <c r="H34" s="373"/>
      <c r="I34" s="372"/>
      <c r="J34" s="374" t="s">
        <v>329</v>
      </c>
      <c r="K34" s="193">
        <v>43453</v>
      </c>
      <c r="L34" s="315"/>
      <c r="M34" s="279"/>
      <c r="N34" s="315"/>
      <c r="O34" s="315"/>
      <c r="P34" s="315"/>
      <c r="Q34" s="315"/>
      <c r="R34" s="279"/>
      <c r="S34" s="279"/>
      <c r="T34" s="207"/>
      <c r="U34" s="212"/>
      <c r="V34" s="298"/>
      <c r="AH34" s="137"/>
      <c r="AI34" s="133"/>
      <c r="AJ34" s="151"/>
      <c r="AK34" s="132"/>
      <c r="AL34" s="134"/>
    </row>
    <row r="35" spans="1:38" s="136" customFormat="1" ht="123.75" customHeight="1">
      <c r="A35" s="311">
        <v>8</v>
      </c>
      <c r="B35" s="376">
        <v>43515</v>
      </c>
      <c r="C35" s="377" t="s">
        <v>283</v>
      </c>
      <c r="D35" s="378" t="s">
        <v>334</v>
      </c>
      <c r="E35" s="378" t="s">
        <v>335</v>
      </c>
      <c r="F35" s="317" t="s">
        <v>336</v>
      </c>
      <c r="G35" s="317" t="s">
        <v>338</v>
      </c>
      <c r="H35" s="317" t="s">
        <v>339</v>
      </c>
      <c r="I35" s="317" t="s">
        <v>340</v>
      </c>
      <c r="J35" s="379" t="s">
        <v>341</v>
      </c>
      <c r="K35" s="174">
        <v>43558</v>
      </c>
      <c r="L35" s="380" t="s">
        <v>331</v>
      </c>
      <c r="M35" s="309" t="s">
        <v>344</v>
      </c>
      <c r="N35" s="314"/>
      <c r="O35" s="314" t="s">
        <v>274</v>
      </c>
      <c r="P35" s="314" t="s">
        <v>270</v>
      </c>
      <c r="Q35" s="369">
        <v>43594</v>
      </c>
      <c r="R35" s="309"/>
      <c r="S35" s="309"/>
      <c r="T35" s="309"/>
      <c r="U35" s="210" t="s">
        <v>275</v>
      </c>
      <c r="V35" s="297"/>
      <c r="AH35" s="137"/>
      <c r="AI35" s="218"/>
      <c r="AJ35" s="218"/>
      <c r="AK35" s="132"/>
      <c r="AL35" s="152"/>
    </row>
    <row r="36" spans="1:38" s="136" customFormat="1" ht="47.25" customHeight="1">
      <c r="A36" s="312"/>
      <c r="B36" s="266"/>
      <c r="C36" s="268"/>
      <c r="D36" s="375"/>
      <c r="E36" s="375"/>
      <c r="F36" s="318"/>
      <c r="G36" s="318"/>
      <c r="H36" s="318"/>
      <c r="I36" s="318"/>
      <c r="J36" s="175" t="s">
        <v>277</v>
      </c>
      <c r="K36" s="169">
        <v>43563</v>
      </c>
      <c r="L36" s="198" t="s">
        <v>343</v>
      </c>
      <c r="M36" s="279"/>
      <c r="N36" s="315"/>
      <c r="O36" s="315"/>
      <c r="P36" s="315"/>
      <c r="Q36" s="315"/>
      <c r="R36" s="279"/>
      <c r="S36" s="279"/>
      <c r="T36" s="279"/>
      <c r="U36" s="211"/>
      <c r="V36" s="298"/>
      <c r="AH36" s="137"/>
      <c r="AI36" s="151"/>
      <c r="AJ36" s="151"/>
      <c r="AK36" s="153"/>
      <c r="AL36" s="153"/>
    </row>
    <row r="37" spans="1:38" s="136" customFormat="1" ht="59.25" customHeight="1">
      <c r="A37" s="312"/>
      <c r="B37" s="266"/>
      <c r="C37" s="268"/>
      <c r="D37" s="375"/>
      <c r="E37" s="375"/>
      <c r="F37" s="318"/>
      <c r="G37" s="318"/>
      <c r="H37" s="318"/>
      <c r="I37" s="318"/>
      <c r="J37" s="170" t="s">
        <v>279</v>
      </c>
      <c r="K37" s="169">
        <v>43563</v>
      </c>
      <c r="L37" s="201" t="s">
        <v>338</v>
      </c>
      <c r="M37" s="279"/>
      <c r="N37" s="315"/>
      <c r="O37" s="315"/>
      <c r="P37" s="315"/>
      <c r="Q37" s="315"/>
      <c r="R37" s="279"/>
      <c r="S37" s="279"/>
      <c r="T37" s="279"/>
      <c r="U37" s="211"/>
      <c r="V37" s="298"/>
      <c r="AH37" s="137"/>
      <c r="AI37" s="133"/>
      <c r="AJ37" s="154"/>
      <c r="AK37" s="132"/>
      <c r="AL37" s="132"/>
    </row>
    <row r="38" spans="1:38" s="136" customFormat="1" ht="51" customHeight="1" thickBot="1">
      <c r="A38" s="313"/>
      <c r="B38" s="381"/>
      <c r="C38" s="382"/>
      <c r="D38" s="383"/>
      <c r="E38" s="383"/>
      <c r="F38" s="319"/>
      <c r="G38" s="319"/>
      <c r="H38" s="319"/>
      <c r="I38" s="319"/>
      <c r="J38" s="171" t="s">
        <v>342</v>
      </c>
      <c r="K38" s="172">
        <v>43564</v>
      </c>
      <c r="L38" s="384" t="s">
        <v>338</v>
      </c>
      <c r="M38" s="310"/>
      <c r="N38" s="316"/>
      <c r="O38" s="316"/>
      <c r="P38" s="316"/>
      <c r="Q38" s="316"/>
      <c r="R38" s="310"/>
      <c r="S38" s="310"/>
      <c r="T38" s="310"/>
      <c r="U38" s="212"/>
      <c r="V38" s="299"/>
      <c r="AH38" s="137"/>
      <c r="AI38" s="133"/>
      <c r="AJ38" s="151"/>
      <c r="AK38" s="132"/>
      <c r="AL38" s="152"/>
    </row>
    <row r="39" spans="1:38" s="136" customFormat="1" ht="15" customHeight="1">
      <c r="A39" s="199"/>
      <c r="B39" s="200"/>
      <c r="C39" s="135"/>
      <c r="D39" s="181"/>
      <c r="E39" s="181"/>
      <c r="F39" s="181"/>
      <c r="G39" s="135"/>
      <c r="H39" s="135"/>
      <c r="I39" s="135"/>
      <c r="J39" s="135"/>
      <c r="K39" s="200"/>
      <c r="L39" s="199"/>
      <c r="M39" s="199"/>
      <c r="N39" s="135"/>
      <c r="O39" s="135"/>
      <c r="P39" s="135"/>
      <c r="Q39" s="135"/>
      <c r="R39" s="199"/>
      <c r="S39" s="199"/>
      <c r="T39" s="199"/>
      <c r="U39" s="199"/>
      <c r="V39" s="181"/>
      <c r="AH39" s="137"/>
      <c r="AI39" s="133"/>
      <c r="AJ39" s="151"/>
      <c r="AK39" s="132"/>
      <c r="AL39" s="152"/>
    </row>
    <row r="40" spans="1:38" s="136" customFormat="1" ht="15" customHeight="1">
      <c r="A40" s="164"/>
      <c r="B40" s="161"/>
      <c r="C40" s="162"/>
      <c r="D40" s="138"/>
      <c r="E40" s="138"/>
      <c r="F40" s="138"/>
      <c r="G40" s="162"/>
      <c r="H40" s="166"/>
      <c r="I40" s="162"/>
      <c r="J40" s="166"/>
      <c r="K40" s="161"/>
      <c r="L40" s="164"/>
      <c r="M40" s="167"/>
      <c r="N40" s="162"/>
      <c r="O40" s="162"/>
      <c r="P40" s="162"/>
      <c r="Q40" s="166"/>
      <c r="R40" s="164"/>
      <c r="S40" s="164"/>
      <c r="T40" s="164"/>
      <c r="U40" s="164"/>
      <c r="V40" s="138"/>
      <c r="AH40" s="137"/>
      <c r="AI40" s="133"/>
      <c r="AJ40" s="151"/>
      <c r="AK40" s="132"/>
      <c r="AL40" s="152"/>
    </row>
    <row r="41" spans="1:38" s="136" customFormat="1" ht="15" customHeight="1">
      <c r="A41" s="164"/>
      <c r="B41" s="266"/>
      <c r="C41" s="268"/>
      <c r="D41" s="268"/>
      <c r="E41" s="168"/>
      <c r="F41" s="265"/>
      <c r="G41" s="162"/>
      <c r="H41" s="166"/>
      <c r="I41" s="162"/>
      <c r="J41" s="166"/>
      <c r="K41" s="161"/>
      <c r="L41" s="164"/>
      <c r="M41" s="167"/>
      <c r="N41" s="162"/>
      <c r="O41" s="162"/>
      <c r="P41" s="162"/>
      <c r="Q41" s="166"/>
      <c r="R41" s="164"/>
      <c r="S41" s="164"/>
      <c r="T41" s="164"/>
      <c r="U41" s="164"/>
      <c r="V41" s="138"/>
      <c r="AH41" s="137"/>
      <c r="AI41" s="218"/>
      <c r="AJ41" s="218"/>
      <c r="AK41" s="132"/>
      <c r="AL41" s="152"/>
    </row>
    <row r="42" spans="1:38" s="136" customFormat="1" ht="15" customHeight="1">
      <c r="A42" s="164"/>
      <c r="B42" s="267"/>
      <c r="C42" s="268"/>
      <c r="D42" s="268"/>
      <c r="E42" s="168"/>
      <c r="F42" s="265"/>
      <c r="G42" s="162"/>
      <c r="H42" s="166"/>
      <c r="I42" s="162"/>
      <c r="J42" s="166"/>
      <c r="K42" s="161"/>
      <c r="L42" s="164"/>
      <c r="M42" s="167"/>
      <c r="N42" s="162"/>
      <c r="O42" s="162"/>
      <c r="P42" s="162"/>
      <c r="Q42" s="166"/>
      <c r="R42" s="164"/>
      <c r="S42" s="164"/>
      <c r="T42" s="164"/>
      <c r="U42" s="164"/>
      <c r="V42" s="138"/>
      <c r="AH42" s="137"/>
      <c r="AI42" s="151"/>
      <c r="AJ42" s="151"/>
      <c r="AK42" s="153"/>
      <c r="AL42" s="153"/>
    </row>
    <row r="43" spans="1:38" s="136" customFormat="1" ht="15" customHeight="1">
      <c r="A43" s="164"/>
      <c r="B43" s="161"/>
      <c r="C43" s="162"/>
      <c r="D43" s="138"/>
      <c r="E43" s="138"/>
      <c r="F43" s="138"/>
      <c r="G43" s="162"/>
      <c r="H43" s="166"/>
      <c r="I43" s="162"/>
      <c r="J43" s="166"/>
      <c r="K43" s="161"/>
      <c r="L43" s="164"/>
      <c r="M43" s="167"/>
      <c r="N43" s="162"/>
      <c r="O43" s="162"/>
      <c r="P43" s="162"/>
      <c r="Q43" s="166"/>
      <c r="R43" s="164"/>
      <c r="S43" s="164"/>
      <c r="T43" s="164"/>
      <c r="U43" s="164"/>
      <c r="V43" s="138"/>
      <c r="AH43" s="137"/>
      <c r="AI43" s="133"/>
      <c r="AJ43" s="154"/>
      <c r="AK43" s="132"/>
      <c r="AL43" s="132"/>
    </row>
    <row r="44" spans="1:38" s="136" customFormat="1" ht="15" customHeight="1">
      <c r="A44" s="164"/>
      <c r="B44" s="266"/>
      <c r="C44" s="268"/>
      <c r="D44" s="268"/>
      <c r="E44" s="168"/>
      <c r="F44" s="265"/>
      <c r="G44" s="162"/>
      <c r="H44" s="166"/>
      <c r="I44" s="162"/>
      <c r="J44" s="166"/>
      <c r="K44" s="161"/>
      <c r="L44" s="162"/>
      <c r="M44" s="166"/>
      <c r="N44" s="162"/>
      <c r="O44" s="162"/>
      <c r="P44" s="162"/>
      <c r="Q44" s="166"/>
      <c r="R44" s="164"/>
      <c r="S44" s="164"/>
      <c r="T44" s="164"/>
      <c r="U44" s="164"/>
      <c r="V44" s="138"/>
      <c r="AH44" s="137"/>
      <c r="AI44" s="133"/>
      <c r="AJ44" s="151"/>
      <c r="AK44" s="132"/>
      <c r="AL44" s="155"/>
    </row>
    <row r="45" spans="1:38" s="136" customFormat="1" ht="15" customHeight="1">
      <c r="A45" s="164"/>
      <c r="B45" s="266"/>
      <c r="C45" s="268"/>
      <c r="D45" s="268"/>
      <c r="E45" s="168"/>
      <c r="F45" s="265"/>
      <c r="G45" s="162"/>
      <c r="H45" s="166"/>
      <c r="I45" s="162"/>
      <c r="J45" s="166"/>
      <c r="K45" s="161"/>
      <c r="L45" s="164"/>
      <c r="M45" s="167"/>
      <c r="N45" s="162"/>
      <c r="O45" s="162"/>
      <c r="P45" s="162"/>
      <c r="Q45" s="166"/>
      <c r="R45" s="164"/>
      <c r="S45" s="164"/>
      <c r="T45" s="164"/>
      <c r="U45" s="164"/>
      <c r="V45" s="138"/>
      <c r="AH45" s="137"/>
      <c r="AI45" s="133"/>
      <c r="AJ45" s="151"/>
      <c r="AK45" s="132"/>
      <c r="AL45" s="155"/>
    </row>
    <row r="46" spans="1:38" s="136" customFormat="1" ht="15" customHeight="1">
      <c r="A46" s="164"/>
      <c r="B46" s="266"/>
      <c r="C46" s="268"/>
      <c r="D46" s="268"/>
      <c r="E46" s="168"/>
      <c r="F46" s="265"/>
      <c r="G46" s="162"/>
      <c r="H46" s="166"/>
      <c r="I46" s="162"/>
      <c r="J46" s="166"/>
      <c r="K46" s="161"/>
      <c r="L46" s="162"/>
      <c r="M46" s="166"/>
      <c r="N46" s="162"/>
      <c r="O46" s="162"/>
      <c r="P46" s="162"/>
      <c r="Q46" s="166"/>
      <c r="R46" s="164"/>
      <c r="S46" s="164"/>
      <c r="T46" s="164"/>
      <c r="U46" s="164"/>
      <c r="V46" s="138"/>
      <c r="AH46" s="137"/>
      <c r="AI46" s="133"/>
      <c r="AJ46" s="151"/>
      <c r="AK46" s="132"/>
      <c r="AL46" s="155"/>
    </row>
    <row r="47" spans="1:38" s="136" customFormat="1" ht="15" customHeight="1">
      <c r="A47" s="164"/>
      <c r="B47" s="266"/>
      <c r="C47" s="268"/>
      <c r="D47" s="268"/>
      <c r="E47" s="168"/>
      <c r="F47" s="265"/>
      <c r="G47" s="162"/>
      <c r="H47" s="166"/>
      <c r="I47" s="162"/>
      <c r="J47" s="166"/>
      <c r="K47" s="161"/>
      <c r="L47" s="162"/>
      <c r="M47" s="166"/>
      <c r="N47" s="162"/>
      <c r="O47" s="162"/>
      <c r="P47" s="162"/>
      <c r="Q47" s="166"/>
      <c r="R47" s="164"/>
      <c r="S47" s="164"/>
      <c r="T47" s="164"/>
      <c r="U47" s="164"/>
      <c r="V47" s="138"/>
      <c r="AH47" s="137"/>
      <c r="AI47" s="133"/>
      <c r="AJ47" s="151"/>
      <c r="AK47" s="132"/>
      <c r="AL47" s="155"/>
    </row>
    <row r="48" spans="1:38" s="136" customFormat="1" ht="15" customHeight="1">
      <c r="A48" s="164"/>
      <c r="B48" s="161"/>
      <c r="C48" s="162"/>
      <c r="D48" s="138"/>
      <c r="E48" s="138"/>
      <c r="F48" s="138"/>
      <c r="G48" s="162"/>
      <c r="H48" s="166"/>
      <c r="I48" s="162"/>
      <c r="J48" s="166"/>
      <c r="K48" s="161"/>
      <c r="L48" s="164"/>
      <c r="M48" s="167"/>
      <c r="N48" s="162"/>
      <c r="O48" s="162"/>
      <c r="P48" s="162"/>
      <c r="Q48" s="166"/>
      <c r="R48" s="164"/>
      <c r="S48" s="164"/>
      <c r="T48" s="164"/>
      <c r="U48" s="164"/>
      <c r="V48" s="138"/>
      <c r="AH48" s="137"/>
      <c r="AI48" s="133"/>
      <c r="AJ48" s="151"/>
      <c r="AK48" s="132"/>
      <c r="AL48" s="155"/>
    </row>
    <row r="49" spans="1:38" s="136" customFormat="1" ht="15" customHeight="1">
      <c r="A49" s="164"/>
      <c r="B49" s="266"/>
      <c r="C49" s="268"/>
      <c r="D49" s="268"/>
      <c r="E49" s="168"/>
      <c r="F49" s="265"/>
      <c r="G49" s="162"/>
      <c r="H49" s="166"/>
      <c r="I49" s="162"/>
      <c r="J49" s="166"/>
      <c r="K49" s="161"/>
      <c r="L49" s="162"/>
      <c r="M49" s="166"/>
      <c r="N49" s="162"/>
      <c r="O49" s="162"/>
      <c r="P49" s="162"/>
      <c r="Q49" s="166"/>
      <c r="R49" s="164"/>
      <c r="S49" s="164"/>
      <c r="T49" s="164"/>
      <c r="U49" s="164"/>
      <c r="V49" s="138"/>
      <c r="AH49" s="137"/>
      <c r="AI49" s="218"/>
      <c r="AJ49" s="218"/>
      <c r="AK49" s="132"/>
      <c r="AL49" s="152"/>
    </row>
    <row r="50" spans="1:38" s="136" customFormat="1" ht="15" customHeight="1">
      <c r="A50" s="164"/>
      <c r="B50" s="266"/>
      <c r="C50" s="268"/>
      <c r="D50" s="268"/>
      <c r="E50" s="168"/>
      <c r="F50" s="265"/>
      <c r="G50" s="162"/>
      <c r="H50" s="166"/>
      <c r="I50" s="162"/>
      <c r="J50" s="166"/>
      <c r="K50" s="161"/>
      <c r="L50" s="164"/>
      <c r="M50" s="167"/>
      <c r="N50" s="162"/>
      <c r="O50" s="162"/>
      <c r="P50" s="162"/>
      <c r="Q50" s="166"/>
      <c r="R50" s="164"/>
      <c r="S50" s="164"/>
      <c r="T50" s="164"/>
      <c r="U50" s="164"/>
      <c r="V50" s="138"/>
      <c r="AH50" s="137"/>
      <c r="AI50" s="151"/>
      <c r="AJ50" s="151"/>
      <c r="AK50" s="153"/>
      <c r="AL50" s="153"/>
    </row>
    <row r="51" spans="1:38" s="136" customFormat="1" ht="15" customHeight="1">
      <c r="A51" s="164"/>
      <c r="B51" s="266"/>
      <c r="C51" s="268"/>
      <c r="D51" s="268"/>
      <c r="E51" s="168"/>
      <c r="F51" s="265"/>
      <c r="G51" s="162"/>
      <c r="H51" s="166"/>
      <c r="I51" s="162"/>
      <c r="J51" s="166"/>
      <c r="K51" s="161"/>
      <c r="L51" s="162"/>
      <c r="M51" s="166"/>
      <c r="N51" s="162"/>
      <c r="O51" s="162"/>
      <c r="P51" s="162"/>
      <c r="Q51" s="166"/>
      <c r="R51" s="164"/>
      <c r="S51" s="164"/>
      <c r="T51" s="164"/>
      <c r="U51" s="164"/>
      <c r="V51" s="138"/>
      <c r="AH51" s="137"/>
      <c r="AI51" s="133"/>
      <c r="AJ51" s="154"/>
      <c r="AK51" s="132"/>
      <c r="AL51" s="132"/>
    </row>
    <row r="52" spans="1:38" s="136" customFormat="1" ht="15" customHeight="1">
      <c r="A52" s="164"/>
      <c r="B52" s="266"/>
      <c r="C52" s="268"/>
      <c r="D52" s="268"/>
      <c r="E52" s="168"/>
      <c r="F52" s="265"/>
      <c r="G52" s="162"/>
      <c r="H52" s="166"/>
      <c r="I52" s="162"/>
      <c r="J52" s="166"/>
      <c r="K52" s="161"/>
      <c r="L52" s="162"/>
      <c r="M52" s="166"/>
      <c r="N52" s="162"/>
      <c r="O52" s="162"/>
      <c r="P52" s="162"/>
      <c r="Q52" s="166"/>
      <c r="R52" s="164"/>
      <c r="S52" s="164"/>
      <c r="T52" s="164"/>
      <c r="U52" s="164"/>
      <c r="V52" s="138"/>
      <c r="AH52" s="137"/>
      <c r="AI52" s="133"/>
      <c r="AJ52" s="151"/>
      <c r="AK52" s="132"/>
      <c r="AL52" s="152"/>
    </row>
    <row r="53" spans="1:38" s="136" customFormat="1" ht="15" customHeight="1">
      <c r="A53" s="164"/>
      <c r="B53" s="266"/>
      <c r="C53" s="268"/>
      <c r="D53" s="268"/>
      <c r="E53" s="168"/>
      <c r="F53" s="265"/>
      <c r="G53" s="162"/>
      <c r="H53" s="166"/>
      <c r="I53" s="162"/>
      <c r="J53" s="166"/>
      <c r="K53" s="161"/>
      <c r="L53" s="162"/>
      <c r="M53" s="166"/>
      <c r="N53" s="162"/>
      <c r="O53" s="162"/>
      <c r="P53" s="162"/>
      <c r="Q53" s="166"/>
      <c r="R53" s="164"/>
      <c r="S53" s="164"/>
      <c r="T53" s="164"/>
      <c r="U53" s="164"/>
      <c r="V53" s="138"/>
      <c r="AH53" s="137"/>
      <c r="AI53" s="133"/>
      <c r="AJ53" s="151"/>
      <c r="AK53" s="132"/>
      <c r="AL53" s="152"/>
    </row>
    <row r="54" spans="1:38" s="136" customFormat="1" ht="15" customHeight="1">
      <c r="A54" s="164"/>
      <c r="B54" s="266"/>
      <c r="C54" s="268"/>
      <c r="D54" s="268"/>
      <c r="E54" s="168"/>
      <c r="F54" s="265"/>
      <c r="G54" s="162"/>
      <c r="H54" s="166"/>
      <c r="I54" s="162"/>
      <c r="J54" s="166"/>
      <c r="K54" s="161"/>
      <c r="L54" s="162"/>
      <c r="M54" s="166"/>
      <c r="N54" s="162"/>
      <c r="O54" s="162"/>
      <c r="P54" s="162"/>
      <c r="Q54" s="166"/>
      <c r="R54" s="164"/>
      <c r="S54" s="164"/>
      <c r="T54" s="164"/>
      <c r="U54" s="164"/>
      <c r="V54" s="138"/>
      <c r="AH54" s="137"/>
      <c r="AI54" s="133"/>
      <c r="AJ54" s="151"/>
      <c r="AK54" s="132"/>
      <c r="AL54" s="152"/>
    </row>
    <row r="55" spans="1:38" s="136" customFormat="1" ht="15" customHeight="1">
      <c r="A55" s="164"/>
      <c r="B55" s="266"/>
      <c r="C55" s="268"/>
      <c r="D55" s="268"/>
      <c r="E55" s="168"/>
      <c r="F55" s="265"/>
      <c r="G55" s="162"/>
      <c r="H55" s="166"/>
      <c r="I55" s="162"/>
      <c r="J55" s="166"/>
      <c r="K55" s="161"/>
      <c r="L55" s="162"/>
      <c r="M55" s="166"/>
      <c r="N55" s="162"/>
      <c r="O55" s="162"/>
      <c r="P55" s="162"/>
      <c r="Q55" s="166"/>
      <c r="R55" s="164"/>
      <c r="S55" s="164"/>
      <c r="T55" s="164"/>
      <c r="U55" s="164"/>
      <c r="V55" s="138"/>
      <c r="AH55" s="137"/>
      <c r="AI55" s="218"/>
      <c r="AJ55" s="218"/>
      <c r="AK55" s="156"/>
      <c r="AL55" s="134"/>
    </row>
    <row r="56" spans="1:38" s="136" customFormat="1" ht="15" customHeight="1">
      <c r="A56" s="164"/>
      <c r="B56" s="266"/>
      <c r="C56" s="268"/>
      <c r="D56" s="268"/>
      <c r="E56" s="168"/>
      <c r="F56" s="265"/>
      <c r="G56" s="162"/>
      <c r="H56" s="166"/>
      <c r="I56" s="162"/>
      <c r="J56" s="166"/>
      <c r="K56" s="161"/>
      <c r="L56" s="162"/>
      <c r="M56" s="166"/>
      <c r="N56" s="162"/>
      <c r="O56" s="162"/>
      <c r="P56" s="162"/>
      <c r="Q56" s="166"/>
      <c r="R56" s="164"/>
      <c r="S56" s="164"/>
      <c r="T56" s="164"/>
      <c r="U56" s="164"/>
      <c r="V56" s="138"/>
      <c r="AH56" s="137"/>
      <c r="AI56" s="151"/>
      <c r="AJ56" s="151"/>
      <c r="AK56" s="153"/>
      <c r="AL56" s="153"/>
    </row>
    <row r="57" spans="1:38" s="136" customFormat="1" ht="15" customHeight="1">
      <c r="A57" s="164"/>
      <c r="B57" s="266"/>
      <c r="C57" s="268"/>
      <c r="D57" s="268"/>
      <c r="E57" s="168"/>
      <c r="F57" s="265"/>
      <c r="G57" s="162"/>
      <c r="H57" s="166"/>
      <c r="I57" s="162"/>
      <c r="J57" s="166"/>
      <c r="K57" s="161"/>
      <c r="L57" s="162"/>
      <c r="M57" s="166"/>
      <c r="N57" s="162"/>
      <c r="O57" s="162"/>
      <c r="P57" s="162"/>
      <c r="Q57" s="166"/>
      <c r="R57" s="164"/>
      <c r="S57" s="164"/>
      <c r="T57" s="164"/>
      <c r="U57" s="164"/>
      <c r="V57" s="138"/>
      <c r="AH57" s="137"/>
      <c r="AI57" s="133"/>
      <c r="AJ57" s="154"/>
      <c r="AK57" s="132"/>
      <c r="AL57" s="132"/>
    </row>
    <row r="58" spans="1:38" s="136" customFormat="1" ht="15" customHeight="1">
      <c r="A58" s="164"/>
      <c r="B58" s="266"/>
      <c r="C58" s="268"/>
      <c r="D58" s="268"/>
      <c r="E58" s="168"/>
      <c r="F58" s="271"/>
      <c r="G58" s="148"/>
      <c r="H58" s="148"/>
      <c r="I58" s="148"/>
      <c r="J58" s="148"/>
      <c r="K58" s="161"/>
      <c r="L58" s="162"/>
      <c r="M58" s="166"/>
      <c r="N58" s="162"/>
      <c r="O58" s="162"/>
      <c r="P58" s="162"/>
      <c r="Q58" s="166"/>
      <c r="R58" s="164"/>
      <c r="S58" s="164"/>
      <c r="T58" s="164"/>
      <c r="U58" s="164"/>
      <c r="V58" s="163"/>
      <c r="AH58" s="157"/>
      <c r="AI58" s="158"/>
      <c r="AJ58" s="151"/>
      <c r="AK58" s="159"/>
      <c r="AL58" s="152"/>
    </row>
    <row r="59" spans="1:38" s="136" customFormat="1" ht="15" customHeight="1">
      <c r="A59" s="164"/>
      <c r="B59" s="267"/>
      <c r="C59" s="268"/>
      <c r="D59" s="268"/>
      <c r="E59" s="168"/>
      <c r="F59" s="271"/>
      <c r="G59" s="148"/>
      <c r="H59" s="148"/>
      <c r="I59" s="148"/>
      <c r="J59" s="148"/>
      <c r="K59" s="161"/>
      <c r="L59" s="162"/>
      <c r="M59" s="166"/>
      <c r="N59" s="164"/>
      <c r="O59" s="164"/>
      <c r="P59" s="164"/>
      <c r="Q59" s="167"/>
      <c r="R59" s="164"/>
      <c r="S59" s="164"/>
      <c r="T59" s="164"/>
      <c r="U59" s="164"/>
      <c r="V59" s="163"/>
      <c r="AH59" s="137"/>
      <c r="AI59" s="133"/>
      <c r="AJ59" s="151"/>
      <c r="AK59" s="159"/>
      <c r="AL59" s="152"/>
    </row>
    <row r="60" spans="1:38" s="136" customFormat="1" ht="15" customHeight="1">
      <c r="A60" s="164"/>
      <c r="B60" s="164"/>
      <c r="C60" s="164"/>
      <c r="D60" s="138"/>
      <c r="E60" s="138"/>
      <c r="F60" s="149"/>
      <c r="G60" s="164"/>
      <c r="H60" s="167"/>
      <c r="I60" s="164"/>
      <c r="J60" s="167"/>
      <c r="K60" s="149"/>
      <c r="L60" s="164"/>
      <c r="M60" s="167"/>
      <c r="N60" s="164"/>
      <c r="O60" s="164"/>
      <c r="P60" s="164"/>
      <c r="Q60" s="167"/>
      <c r="R60" s="164"/>
      <c r="S60" s="164"/>
      <c r="T60" s="164"/>
      <c r="U60" s="164"/>
      <c r="V60" s="149"/>
      <c r="AH60" s="137"/>
      <c r="AI60" s="133"/>
      <c r="AJ60" s="151"/>
      <c r="AK60" s="159"/>
      <c r="AL60" s="152"/>
    </row>
    <row r="61" spans="1:38" s="136" customFormat="1" ht="15" customHeight="1">
      <c r="A61" s="164"/>
      <c r="B61" s="164"/>
      <c r="C61" s="164"/>
      <c r="D61" s="138"/>
      <c r="E61" s="138"/>
      <c r="F61" s="149"/>
      <c r="G61" s="164"/>
      <c r="H61" s="167"/>
      <c r="I61" s="164"/>
      <c r="J61" s="167"/>
      <c r="K61" s="149"/>
      <c r="L61" s="164"/>
      <c r="M61" s="167"/>
      <c r="N61" s="164"/>
      <c r="O61" s="164"/>
      <c r="P61" s="164"/>
      <c r="Q61" s="167"/>
      <c r="R61" s="164"/>
      <c r="S61" s="164"/>
      <c r="T61" s="164"/>
      <c r="U61" s="164"/>
      <c r="V61" s="149"/>
      <c r="AH61" s="137"/>
      <c r="AI61" s="151"/>
      <c r="AJ61" s="151"/>
      <c r="AK61" s="132"/>
      <c r="AL61" s="152"/>
    </row>
    <row r="62" spans="1:38" s="136" customFormat="1" ht="15" customHeight="1">
      <c r="A62" s="164"/>
      <c r="B62" s="164"/>
      <c r="C62" s="164"/>
      <c r="D62" s="138"/>
      <c r="E62" s="138"/>
      <c r="F62" s="149"/>
      <c r="G62" s="164"/>
      <c r="H62" s="167"/>
      <c r="I62" s="164"/>
      <c r="J62" s="167"/>
      <c r="K62" s="149"/>
      <c r="L62" s="164"/>
      <c r="M62" s="167"/>
      <c r="N62" s="164"/>
      <c r="O62" s="164"/>
      <c r="P62" s="164"/>
      <c r="Q62" s="167"/>
      <c r="R62" s="164"/>
      <c r="S62" s="164"/>
      <c r="T62" s="164"/>
      <c r="U62" s="164"/>
      <c r="V62" s="149"/>
      <c r="AI62" s="153"/>
      <c r="AJ62" s="153"/>
    </row>
    <row r="63" spans="1:38" s="136" customFormat="1" ht="15" customHeight="1">
      <c r="A63" s="164"/>
      <c r="B63" s="164"/>
      <c r="C63" s="164"/>
      <c r="D63" s="138"/>
      <c r="E63" s="138"/>
      <c r="F63" s="149"/>
      <c r="G63" s="164"/>
      <c r="H63" s="167"/>
      <c r="I63" s="164"/>
      <c r="J63" s="167"/>
      <c r="K63" s="149"/>
      <c r="L63" s="164"/>
      <c r="M63" s="167"/>
      <c r="N63" s="164"/>
      <c r="O63" s="164"/>
      <c r="P63" s="164"/>
      <c r="Q63" s="167"/>
      <c r="R63" s="164"/>
      <c r="S63" s="164"/>
      <c r="T63" s="164"/>
      <c r="U63" s="164"/>
      <c r="V63" s="149"/>
      <c r="AI63" s="153"/>
      <c r="AJ63" s="153"/>
    </row>
    <row r="64" spans="1:38" s="136" customFormat="1" ht="15" customHeight="1">
      <c r="A64" s="164"/>
      <c r="B64" s="164"/>
      <c r="C64" s="164"/>
      <c r="D64" s="138"/>
      <c r="E64" s="138"/>
      <c r="F64" s="149"/>
      <c r="G64" s="164"/>
      <c r="H64" s="167"/>
      <c r="I64" s="164"/>
      <c r="J64" s="167"/>
      <c r="K64" s="149"/>
      <c r="L64" s="164"/>
      <c r="M64" s="167"/>
      <c r="N64" s="164"/>
      <c r="O64" s="164"/>
      <c r="P64" s="164"/>
      <c r="Q64" s="167"/>
      <c r="R64" s="164"/>
      <c r="S64" s="164"/>
      <c r="T64" s="164"/>
      <c r="U64" s="164"/>
      <c r="V64" s="149"/>
      <c r="AI64" s="153"/>
      <c r="AJ64" s="153"/>
    </row>
    <row r="65" spans="1:36" s="136" customFormat="1" ht="14.25">
      <c r="A65" s="164"/>
      <c r="B65" s="164"/>
      <c r="C65" s="164"/>
      <c r="D65" s="138"/>
      <c r="E65" s="138"/>
      <c r="F65" s="149"/>
      <c r="G65" s="164"/>
      <c r="H65" s="167"/>
      <c r="I65" s="164"/>
      <c r="J65" s="167"/>
      <c r="K65" s="149"/>
      <c r="L65" s="164"/>
      <c r="M65" s="167"/>
      <c r="N65" s="164"/>
      <c r="O65" s="164"/>
      <c r="P65" s="164"/>
      <c r="Q65" s="167"/>
      <c r="R65" s="164"/>
      <c r="S65" s="164"/>
      <c r="T65" s="164"/>
      <c r="U65" s="164"/>
      <c r="V65" s="149"/>
      <c r="AI65" s="153"/>
      <c r="AJ65" s="153"/>
    </row>
    <row r="66" spans="1:36" s="136" customFormat="1" ht="14.25">
      <c r="A66" s="164"/>
      <c r="B66" s="164"/>
      <c r="C66" s="164"/>
      <c r="D66" s="138"/>
      <c r="E66" s="138"/>
      <c r="F66" s="149"/>
      <c r="G66" s="164"/>
      <c r="H66" s="167"/>
      <c r="I66" s="164"/>
      <c r="J66" s="167"/>
      <c r="K66" s="149"/>
      <c r="L66" s="164"/>
      <c r="M66" s="167"/>
      <c r="N66" s="164"/>
      <c r="O66" s="164"/>
      <c r="P66" s="164"/>
      <c r="Q66" s="167"/>
      <c r="R66" s="164"/>
      <c r="S66" s="164"/>
      <c r="T66" s="164"/>
      <c r="U66" s="164"/>
      <c r="V66" s="149"/>
      <c r="AI66" s="153"/>
      <c r="AJ66" s="153"/>
    </row>
    <row r="67" spans="1:36" s="136" customFormat="1" ht="14.25">
      <c r="A67" s="164"/>
      <c r="B67" s="164"/>
      <c r="C67" s="164"/>
      <c r="D67" s="138"/>
      <c r="E67" s="138"/>
      <c r="F67" s="149"/>
      <c r="G67" s="164"/>
      <c r="H67" s="167"/>
      <c r="I67" s="164"/>
      <c r="J67" s="167"/>
      <c r="K67" s="149"/>
      <c r="L67" s="164"/>
      <c r="M67" s="167"/>
      <c r="N67" s="164"/>
      <c r="O67" s="164"/>
      <c r="P67" s="164"/>
      <c r="Q67" s="167"/>
      <c r="R67" s="164"/>
      <c r="S67" s="164"/>
      <c r="T67" s="164"/>
      <c r="U67" s="164"/>
      <c r="V67" s="149"/>
      <c r="AI67" s="153"/>
      <c r="AJ67" s="153"/>
    </row>
    <row r="68" spans="1:36" s="136" customFormat="1" ht="14.25">
      <c r="A68" s="164"/>
      <c r="B68" s="164"/>
      <c r="C68" s="164"/>
      <c r="D68" s="138"/>
      <c r="E68" s="138"/>
      <c r="F68" s="149"/>
      <c r="G68" s="164"/>
      <c r="H68" s="167"/>
      <c r="I68" s="164"/>
      <c r="J68" s="167"/>
      <c r="K68" s="149"/>
      <c r="L68" s="164"/>
      <c r="M68" s="167"/>
      <c r="N68" s="164"/>
      <c r="O68" s="164"/>
      <c r="P68" s="164"/>
      <c r="Q68" s="167"/>
      <c r="R68" s="164"/>
      <c r="S68" s="164"/>
      <c r="T68" s="164"/>
      <c r="U68" s="164"/>
      <c r="V68" s="149"/>
      <c r="AI68" s="153"/>
      <c r="AJ68" s="153"/>
    </row>
    <row r="69" spans="1:36" s="136" customFormat="1" ht="14.25">
      <c r="A69" s="164"/>
      <c r="B69" s="164"/>
      <c r="C69" s="164"/>
      <c r="D69" s="138"/>
      <c r="E69" s="138"/>
      <c r="F69" s="149"/>
      <c r="G69" s="164"/>
      <c r="H69" s="167"/>
      <c r="I69" s="164"/>
      <c r="J69" s="167"/>
      <c r="K69" s="149"/>
      <c r="L69" s="164"/>
      <c r="M69" s="167"/>
      <c r="N69" s="164"/>
      <c r="O69" s="164"/>
      <c r="P69" s="164"/>
      <c r="Q69" s="167"/>
      <c r="R69" s="164"/>
      <c r="S69" s="164"/>
      <c r="T69" s="164"/>
      <c r="U69" s="164"/>
      <c r="V69" s="149"/>
      <c r="AI69" s="153"/>
      <c r="AJ69" s="153"/>
    </row>
    <row r="70" spans="1:36" s="136" customFormat="1" ht="14.25">
      <c r="A70" s="164"/>
      <c r="B70" s="164"/>
      <c r="C70" s="164"/>
      <c r="D70" s="138"/>
      <c r="E70" s="138"/>
      <c r="F70" s="149"/>
      <c r="G70" s="164"/>
      <c r="H70" s="167"/>
      <c r="I70" s="164"/>
      <c r="J70" s="167"/>
      <c r="K70" s="149"/>
      <c r="L70" s="164"/>
      <c r="M70" s="167"/>
      <c r="N70" s="164"/>
      <c r="O70" s="164"/>
      <c r="P70" s="164"/>
      <c r="Q70" s="167"/>
      <c r="R70" s="164"/>
      <c r="S70" s="164"/>
      <c r="T70" s="164"/>
      <c r="U70" s="164"/>
      <c r="V70" s="149"/>
      <c r="AI70" s="153"/>
      <c r="AJ70" s="153"/>
    </row>
    <row r="71" spans="1:36" s="136" customFormat="1" ht="14.25">
      <c r="A71" s="164"/>
      <c r="B71" s="164"/>
      <c r="C71" s="164"/>
      <c r="D71" s="138"/>
      <c r="E71" s="138"/>
      <c r="F71" s="149"/>
      <c r="G71" s="164"/>
      <c r="H71" s="167"/>
      <c r="I71" s="164"/>
      <c r="J71" s="167"/>
      <c r="K71" s="149"/>
      <c r="L71" s="164"/>
      <c r="M71" s="167"/>
      <c r="N71" s="164"/>
      <c r="O71" s="164"/>
      <c r="P71" s="164"/>
      <c r="Q71" s="167"/>
      <c r="R71" s="164"/>
      <c r="S71" s="164"/>
      <c r="T71" s="164"/>
      <c r="U71" s="164"/>
      <c r="V71" s="149"/>
      <c r="AI71" s="153"/>
      <c r="AJ71" s="153"/>
    </row>
    <row r="72" spans="1:36" s="136" customFormat="1" ht="14.25">
      <c r="A72" s="164"/>
      <c r="B72" s="164"/>
      <c r="C72" s="164"/>
      <c r="D72" s="138"/>
      <c r="E72" s="138"/>
      <c r="F72" s="149"/>
      <c r="G72" s="164"/>
      <c r="H72" s="167"/>
      <c r="I72" s="164"/>
      <c r="J72" s="167"/>
      <c r="K72" s="149"/>
      <c r="L72" s="164"/>
      <c r="M72" s="167"/>
      <c r="N72" s="164"/>
      <c r="O72" s="164"/>
      <c r="P72" s="164"/>
      <c r="Q72" s="167"/>
      <c r="R72" s="164"/>
      <c r="S72" s="164"/>
      <c r="T72" s="164"/>
      <c r="U72" s="164"/>
      <c r="V72" s="149"/>
      <c r="AI72" s="153"/>
      <c r="AJ72" s="153"/>
    </row>
    <row r="73" spans="1:36" s="136" customFormat="1" ht="14.25">
      <c r="A73" s="164"/>
      <c r="B73" s="164"/>
      <c r="C73" s="164"/>
      <c r="D73" s="138"/>
      <c r="E73" s="138"/>
      <c r="F73" s="149"/>
      <c r="G73" s="164"/>
      <c r="H73" s="167"/>
      <c r="I73" s="164"/>
      <c r="J73" s="167"/>
      <c r="K73" s="149"/>
      <c r="L73" s="164"/>
      <c r="M73" s="167"/>
      <c r="N73" s="164"/>
      <c r="O73" s="164"/>
      <c r="P73" s="164"/>
      <c r="Q73" s="167"/>
      <c r="R73" s="164"/>
      <c r="S73" s="164"/>
      <c r="T73" s="164"/>
      <c r="U73" s="164"/>
      <c r="V73" s="149"/>
      <c r="AI73" s="153"/>
      <c r="AJ73" s="153"/>
    </row>
    <row r="74" spans="1:36" s="136" customFormat="1" ht="14.25">
      <c r="A74" s="164"/>
      <c r="B74" s="164"/>
      <c r="C74" s="164"/>
      <c r="D74" s="138"/>
      <c r="E74" s="138"/>
      <c r="F74" s="149"/>
      <c r="G74" s="164"/>
      <c r="H74" s="167"/>
      <c r="I74" s="164"/>
      <c r="J74" s="167"/>
      <c r="K74" s="149"/>
      <c r="L74" s="164"/>
      <c r="M74" s="167"/>
      <c r="N74" s="164"/>
      <c r="O74" s="164"/>
      <c r="P74" s="164"/>
      <c r="Q74" s="167"/>
      <c r="R74" s="164"/>
      <c r="S74" s="164"/>
      <c r="T74" s="164"/>
      <c r="U74" s="164"/>
      <c r="V74" s="149"/>
      <c r="AI74" s="153"/>
      <c r="AJ74" s="153"/>
    </row>
    <row r="75" spans="1:36" s="136" customFormat="1" ht="14.25">
      <c r="A75" s="164"/>
      <c r="B75" s="164"/>
      <c r="C75" s="164"/>
      <c r="D75" s="138"/>
      <c r="E75" s="138"/>
      <c r="F75" s="149"/>
      <c r="G75" s="164"/>
      <c r="H75" s="167"/>
      <c r="I75" s="164"/>
      <c r="J75" s="167"/>
      <c r="K75" s="149"/>
      <c r="L75" s="164"/>
      <c r="M75" s="167"/>
      <c r="N75" s="164"/>
      <c r="O75" s="164"/>
      <c r="P75" s="164"/>
      <c r="Q75" s="167"/>
      <c r="R75" s="164"/>
      <c r="S75" s="164"/>
      <c r="T75" s="164"/>
      <c r="U75" s="164"/>
      <c r="V75" s="149"/>
      <c r="AI75" s="153"/>
      <c r="AJ75" s="153"/>
    </row>
    <row r="76" spans="1:36" s="136" customFormat="1" ht="14.25">
      <c r="A76" s="164"/>
      <c r="B76" s="164"/>
      <c r="C76" s="164"/>
      <c r="D76" s="138"/>
      <c r="E76" s="138"/>
      <c r="F76" s="149"/>
      <c r="G76" s="164"/>
      <c r="H76" s="167"/>
      <c r="I76" s="164"/>
      <c r="J76" s="167"/>
      <c r="K76" s="149"/>
      <c r="L76" s="164"/>
      <c r="M76" s="167"/>
      <c r="N76" s="164"/>
      <c r="O76" s="164"/>
      <c r="P76" s="164"/>
      <c r="Q76" s="167"/>
      <c r="R76" s="164"/>
      <c r="S76" s="164"/>
      <c r="T76" s="164"/>
      <c r="U76" s="164"/>
      <c r="V76" s="149"/>
      <c r="AI76" s="153"/>
      <c r="AJ76" s="153"/>
    </row>
    <row r="77" spans="1:36" s="136" customFormat="1" ht="14.25">
      <c r="A77" s="164"/>
      <c r="B77" s="164"/>
      <c r="C77" s="164"/>
      <c r="D77" s="138"/>
      <c r="E77" s="138"/>
      <c r="F77" s="149"/>
      <c r="G77" s="164"/>
      <c r="H77" s="167"/>
      <c r="I77" s="164"/>
      <c r="J77" s="167"/>
      <c r="K77" s="149"/>
      <c r="L77" s="164"/>
      <c r="M77" s="167"/>
      <c r="N77" s="164"/>
      <c r="O77" s="164"/>
      <c r="P77" s="164"/>
      <c r="Q77" s="167"/>
      <c r="R77" s="164"/>
      <c r="S77" s="164"/>
      <c r="T77" s="164"/>
      <c r="U77" s="164"/>
      <c r="V77" s="149"/>
      <c r="AI77" s="153"/>
      <c r="AJ77" s="153"/>
    </row>
    <row r="78" spans="1:36" s="136" customFormat="1" ht="14.25">
      <c r="A78" s="164"/>
      <c r="B78" s="164"/>
      <c r="C78" s="164"/>
      <c r="D78" s="138"/>
      <c r="E78" s="138"/>
      <c r="F78" s="149"/>
      <c r="G78" s="164"/>
      <c r="H78" s="167"/>
      <c r="I78" s="164"/>
      <c r="J78" s="167"/>
      <c r="K78" s="149"/>
      <c r="L78" s="164"/>
      <c r="M78" s="167"/>
      <c r="N78" s="164"/>
      <c r="O78" s="164"/>
      <c r="P78" s="164"/>
      <c r="Q78" s="167"/>
      <c r="R78" s="164"/>
      <c r="S78" s="164"/>
      <c r="T78" s="164"/>
      <c r="U78" s="164"/>
      <c r="V78" s="149"/>
      <c r="AI78" s="153"/>
      <c r="AJ78" s="153"/>
    </row>
    <row r="79" spans="1:36" s="136" customFormat="1" ht="14.25">
      <c r="A79" s="164"/>
      <c r="B79" s="164"/>
      <c r="C79" s="164"/>
      <c r="D79" s="138"/>
      <c r="E79" s="138"/>
      <c r="F79" s="149"/>
      <c r="G79" s="164"/>
      <c r="H79" s="167"/>
      <c r="I79" s="164"/>
      <c r="J79" s="167"/>
      <c r="K79" s="149"/>
      <c r="L79" s="164"/>
      <c r="M79" s="167"/>
      <c r="N79" s="164"/>
      <c r="O79" s="164"/>
      <c r="P79" s="164"/>
      <c r="Q79" s="167"/>
      <c r="R79" s="164"/>
      <c r="S79" s="164"/>
      <c r="T79" s="164"/>
      <c r="U79" s="164"/>
      <c r="V79" s="149"/>
      <c r="AI79" s="153"/>
      <c r="AJ79" s="153"/>
    </row>
    <row r="80" spans="1:36" s="136" customFormat="1" ht="14.25">
      <c r="A80" s="164"/>
      <c r="B80" s="164"/>
      <c r="C80" s="164"/>
      <c r="D80" s="138"/>
      <c r="E80" s="138"/>
      <c r="F80" s="149"/>
      <c r="G80" s="164"/>
      <c r="H80" s="167"/>
      <c r="I80" s="164"/>
      <c r="J80" s="167"/>
      <c r="K80" s="149"/>
      <c r="L80" s="164"/>
      <c r="M80" s="167"/>
      <c r="N80" s="164"/>
      <c r="O80" s="164"/>
      <c r="P80" s="164"/>
      <c r="Q80" s="167"/>
      <c r="R80" s="164"/>
      <c r="S80" s="164"/>
      <c r="T80" s="164"/>
      <c r="U80" s="164"/>
      <c r="V80" s="149"/>
      <c r="AI80" s="153"/>
      <c r="AJ80" s="153"/>
    </row>
    <row r="81" spans="1:36" s="136" customFormat="1" ht="14.25">
      <c r="A81" s="164"/>
      <c r="B81" s="164"/>
      <c r="C81" s="164"/>
      <c r="D81" s="138"/>
      <c r="E81" s="138"/>
      <c r="F81" s="149"/>
      <c r="G81" s="164"/>
      <c r="H81" s="167"/>
      <c r="I81" s="164"/>
      <c r="J81" s="167"/>
      <c r="K81" s="149"/>
      <c r="L81" s="164"/>
      <c r="M81" s="167"/>
      <c r="N81" s="164"/>
      <c r="O81" s="164"/>
      <c r="P81" s="164"/>
      <c r="Q81" s="167"/>
      <c r="R81" s="164"/>
      <c r="S81" s="164"/>
      <c r="T81" s="164"/>
      <c r="U81" s="164"/>
      <c r="V81" s="149"/>
      <c r="AI81" s="153"/>
      <c r="AJ81" s="153"/>
    </row>
    <row r="82" spans="1:36" s="136" customFormat="1" ht="14.25">
      <c r="A82" s="164"/>
      <c r="B82" s="164"/>
      <c r="C82" s="164"/>
      <c r="D82" s="138"/>
      <c r="E82" s="138"/>
      <c r="F82" s="149"/>
      <c r="G82" s="164"/>
      <c r="H82" s="167"/>
      <c r="I82" s="164"/>
      <c r="J82" s="167"/>
      <c r="K82" s="149"/>
      <c r="L82" s="164"/>
      <c r="M82" s="167"/>
      <c r="N82" s="164"/>
      <c r="O82" s="164"/>
      <c r="P82" s="164"/>
      <c r="Q82" s="167"/>
      <c r="R82" s="164"/>
      <c r="S82" s="164"/>
      <c r="T82" s="164"/>
      <c r="U82" s="164"/>
      <c r="V82" s="149"/>
      <c r="AI82" s="153"/>
      <c r="AJ82" s="153"/>
    </row>
    <row r="83" spans="1:36" s="136" customFormat="1" ht="14.25">
      <c r="A83" s="164"/>
      <c r="B83" s="164"/>
      <c r="C83" s="164"/>
      <c r="D83" s="138"/>
      <c r="E83" s="138"/>
      <c r="F83" s="149"/>
      <c r="G83" s="164"/>
      <c r="H83" s="167"/>
      <c r="I83" s="164"/>
      <c r="J83" s="167"/>
      <c r="K83" s="149"/>
      <c r="L83" s="164"/>
      <c r="M83" s="167"/>
      <c r="N83" s="164"/>
      <c r="O83" s="164"/>
      <c r="P83" s="164"/>
      <c r="Q83" s="167"/>
      <c r="R83" s="164"/>
      <c r="S83" s="164"/>
      <c r="T83" s="164"/>
      <c r="U83" s="164"/>
      <c r="V83" s="149"/>
      <c r="AI83" s="153"/>
      <c r="AJ83" s="153"/>
    </row>
    <row r="84" spans="1:36" s="136" customFormat="1" ht="14.25">
      <c r="A84" s="164"/>
      <c r="B84" s="164"/>
      <c r="C84" s="164"/>
      <c r="D84" s="138"/>
      <c r="E84" s="138"/>
      <c r="F84" s="149"/>
      <c r="G84" s="164"/>
      <c r="H84" s="167"/>
      <c r="I84" s="164"/>
      <c r="J84" s="167"/>
      <c r="K84" s="149"/>
      <c r="L84" s="164"/>
      <c r="M84" s="167"/>
      <c r="N84" s="164"/>
      <c r="O84" s="164"/>
      <c r="P84" s="164"/>
      <c r="Q84" s="167"/>
      <c r="R84" s="164"/>
      <c r="S84" s="164"/>
      <c r="T84" s="164"/>
      <c r="U84" s="164"/>
      <c r="V84" s="149"/>
      <c r="AI84" s="153"/>
      <c r="AJ84" s="153"/>
    </row>
    <row r="85" spans="1:36" s="136" customFormat="1" ht="14.25">
      <c r="A85" s="164"/>
      <c r="B85" s="164"/>
      <c r="C85" s="164"/>
      <c r="D85" s="138"/>
      <c r="E85" s="138"/>
      <c r="F85" s="149"/>
      <c r="G85" s="164"/>
      <c r="H85" s="167"/>
      <c r="I85" s="164"/>
      <c r="J85" s="167"/>
      <c r="K85" s="149"/>
      <c r="L85" s="164"/>
      <c r="M85" s="167"/>
      <c r="N85" s="164"/>
      <c r="O85" s="164"/>
      <c r="P85" s="164"/>
      <c r="Q85" s="167"/>
      <c r="R85" s="164"/>
      <c r="S85" s="164"/>
      <c r="T85" s="164"/>
      <c r="U85" s="164"/>
      <c r="V85" s="149"/>
      <c r="AI85" s="153"/>
      <c r="AJ85" s="153"/>
    </row>
    <row r="86" spans="1:36" s="136" customFormat="1" ht="14.25">
      <c r="A86" s="164"/>
      <c r="B86" s="164"/>
      <c r="C86" s="164"/>
      <c r="D86" s="138"/>
      <c r="E86" s="138"/>
      <c r="F86" s="149"/>
      <c r="G86" s="164"/>
      <c r="H86" s="167"/>
      <c r="I86" s="164"/>
      <c r="J86" s="167"/>
      <c r="K86" s="149"/>
      <c r="L86" s="164"/>
      <c r="M86" s="167"/>
      <c r="N86" s="164"/>
      <c r="O86" s="164"/>
      <c r="P86" s="164"/>
      <c r="Q86" s="167"/>
      <c r="R86" s="164"/>
      <c r="S86" s="164"/>
      <c r="T86" s="164"/>
      <c r="U86" s="164"/>
      <c r="V86" s="149"/>
      <c r="AI86" s="153"/>
      <c r="AJ86" s="153"/>
    </row>
    <row r="87" spans="1:36" s="136" customFormat="1" ht="14.25">
      <c r="A87" s="164"/>
      <c r="B87" s="164"/>
      <c r="C87" s="164"/>
      <c r="D87" s="138"/>
      <c r="E87" s="138"/>
      <c r="F87" s="149"/>
      <c r="G87" s="164"/>
      <c r="H87" s="167"/>
      <c r="I87" s="164"/>
      <c r="J87" s="167"/>
      <c r="K87" s="149"/>
      <c r="L87" s="164"/>
      <c r="M87" s="167"/>
      <c r="N87" s="164"/>
      <c r="O87" s="164"/>
      <c r="P87" s="164"/>
      <c r="Q87" s="167"/>
      <c r="R87" s="164"/>
      <c r="S87" s="164"/>
      <c r="T87" s="164"/>
      <c r="U87" s="164"/>
      <c r="V87" s="149"/>
      <c r="AI87" s="153"/>
      <c r="AJ87" s="153"/>
    </row>
    <row r="88" spans="1:36" s="136" customFormat="1" ht="14.25">
      <c r="A88" s="164"/>
      <c r="B88" s="164"/>
      <c r="C88" s="164"/>
      <c r="D88" s="138"/>
      <c r="E88" s="138"/>
      <c r="F88" s="149"/>
      <c r="G88" s="164"/>
      <c r="H88" s="167"/>
      <c r="I88" s="164"/>
      <c r="J88" s="167"/>
      <c r="K88" s="149"/>
      <c r="L88" s="164"/>
      <c r="M88" s="167"/>
      <c r="N88" s="164"/>
      <c r="O88" s="164"/>
      <c r="P88" s="164"/>
      <c r="Q88" s="167"/>
      <c r="R88" s="164"/>
      <c r="S88" s="164"/>
      <c r="T88" s="164"/>
      <c r="U88" s="164"/>
      <c r="V88" s="149"/>
      <c r="AI88" s="153"/>
      <c r="AJ88" s="153"/>
    </row>
    <row r="89" spans="1:36" s="136" customFormat="1" ht="14.25">
      <c r="A89" s="164"/>
      <c r="B89" s="164"/>
      <c r="C89" s="164"/>
      <c r="D89" s="138"/>
      <c r="E89" s="138"/>
      <c r="F89" s="149"/>
      <c r="G89" s="164"/>
      <c r="H89" s="167"/>
      <c r="I89" s="164"/>
      <c r="J89" s="167"/>
      <c r="K89" s="149"/>
      <c r="L89" s="164"/>
      <c r="M89" s="167"/>
      <c r="N89" s="164"/>
      <c r="O89" s="164"/>
      <c r="P89" s="164"/>
      <c r="Q89" s="167"/>
      <c r="R89" s="164"/>
      <c r="S89" s="164"/>
      <c r="T89" s="164"/>
      <c r="U89" s="164"/>
      <c r="V89" s="149"/>
      <c r="AI89" s="153"/>
      <c r="AJ89" s="153"/>
    </row>
    <row r="90" spans="1:36" s="136" customFormat="1" ht="14.25">
      <c r="A90" s="164"/>
      <c r="B90" s="164"/>
      <c r="C90" s="164"/>
      <c r="D90" s="138"/>
      <c r="E90" s="138"/>
      <c r="F90" s="149"/>
      <c r="G90" s="164"/>
      <c r="H90" s="167"/>
      <c r="I90" s="164"/>
      <c r="J90" s="167"/>
      <c r="K90" s="149"/>
      <c r="L90" s="164"/>
      <c r="M90" s="167"/>
      <c r="N90" s="164"/>
      <c r="O90" s="164"/>
      <c r="P90" s="164"/>
      <c r="Q90" s="167"/>
      <c r="R90" s="164"/>
      <c r="S90" s="164"/>
      <c r="T90" s="164"/>
      <c r="U90" s="164"/>
      <c r="V90" s="149"/>
      <c r="AI90" s="153"/>
      <c r="AJ90" s="153"/>
    </row>
    <row r="91" spans="1:36" s="136" customFormat="1" ht="14.25">
      <c r="A91" s="164"/>
      <c r="B91" s="164"/>
      <c r="C91" s="164"/>
      <c r="D91" s="138"/>
      <c r="E91" s="138"/>
      <c r="F91" s="149"/>
      <c r="G91" s="164"/>
      <c r="H91" s="167"/>
      <c r="I91" s="164"/>
      <c r="J91" s="167"/>
      <c r="K91" s="149"/>
      <c r="L91" s="164"/>
      <c r="M91" s="167"/>
      <c r="N91" s="164"/>
      <c r="O91" s="164"/>
      <c r="P91" s="164"/>
      <c r="Q91" s="167"/>
      <c r="R91" s="164"/>
      <c r="S91" s="164"/>
      <c r="T91" s="164"/>
      <c r="U91" s="164"/>
      <c r="V91" s="149"/>
      <c r="AI91" s="153"/>
      <c r="AJ91" s="153"/>
    </row>
    <row r="92" spans="1:36" s="136" customFormat="1" ht="14.25">
      <c r="A92" s="164"/>
      <c r="B92" s="164"/>
      <c r="C92" s="164"/>
      <c r="D92" s="138"/>
      <c r="E92" s="138"/>
      <c r="F92" s="149"/>
      <c r="G92" s="164"/>
      <c r="H92" s="167"/>
      <c r="I92" s="164"/>
      <c r="J92" s="167"/>
      <c r="K92" s="149"/>
      <c r="L92" s="164"/>
      <c r="M92" s="167"/>
      <c r="N92" s="164"/>
      <c r="O92" s="164"/>
      <c r="P92" s="164"/>
      <c r="Q92" s="167"/>
      <c r="R92" s="164"/>
      <c r="S92" s="164"/>
      <c r="T92" s="164"/>
      <c r="U92" s="164"/>
      <c r="V92" s="149"/>
      <c r="AI92" s="153"/>
      <c r="AJ92" s="153"/>
    </row>
    <row r="93" spans="1:36" s="136" customFormat="1" ht="14.25">
      <c r="A93" s="164"/>
      <c r="B93" s="164"/>
      <c r="C93" s="164"/>
      <c r="D93" s="138"/>
      <c r="E93" s="138"/>
      <c r="F93" s="149"/>
      <c r="G93" s="164"/>
      <c r="H93" s="167"/>
      <c r="I93" s="164"/>
      <c r="J93" s="167"/>
      <c r="K93" s="149"/>
      <c r="L93" s="164"/>
      <c r="M93" s="167"/>
      <c r="N93" s="164"/>
      <c r="O93" s="164"/>
      <c r="P93" s="164"/>
      <c r="Q93" s="167"/>
      <c r="R93" s="164"/>
      <c r="S93" s="164"/>
      <c r="T93" s="164"/>
      <c r="U93" s="164"/>
      <c r="V93" s="149"/>
      <c r="AI93" s="153"/>
      <c r="AJ93" s="153"/>
    </row>
    <row r="94" spans="1:36" s="136" customFormat="1" ht="14.25">
      <c r="A94" s="164"/>
      <c r="B94" s="164"/>
      <c r="C94" s="164"/>
      <c r="D94" s="138"/>
      <c r="E94" s="138"/>
      <c r="F94" s="149"/>
      <c r="G94" s="164"/>
      <c r="H94" s="167"/>
      <c r="I94" s="164"/>
      <c r="J94" s="167"/>
      <c r="K94" s="149"/>
      <c r="L94" s="164"/>
      <c r="M94" s="167"/>
      <c r="N94" s="164"/>
      <c r="O94" s="164"/>
      <c r="P94" s="164"/>
      <c r="Q94" s="167"/>
      <c r="R94" s="164"/>
      <c r="S94" s="164"/>
      <c r="T94" s="164"/>
      <c r="U94" s="164"/>
      <c r="V94" s="149"/>
      <c r="AI94" s="153"/>
      <c r="AJ94" s="153"/>
    </row>
    <row r="95" spans="1:36" s="136" customFormat="1" ht="14.25">
      <c r="A95" s="164"/>
      <c r="B95" s="164"/>
      <c r="C95" s="164"/>
      <c r="D95" s="138"/>
      <c r="E95" s="138"/>
      <c r="F95" s="149"/>
      <c r="G95" s="164"/>
      <c r="H95" s="167"/>
      <c r="I95" s="164"/>
      <c r="J95" s="167"/>
      <c r="K95" s="149"/>
      <c r="L95" s="164"/>
      <c r="M95" s="167"/>
      <c r="N95" s="164"/>
      <c r="O95" s="164"/>
      <c r="P95" s="164"/>
      <c r="Q95" s="167"/>
      <c r="R95" s="164"/>
      <c r="S95" s="164"/>
      <c r="T95" s="164"/>
      <c r="U95" s="164"/>
      <c r="V95" s="149"/>
      <c r="AI95" s="153"/>
      <c r="AJ95" s="153"/>
    </row>
    <row r="96" spans="1:36" s="8" customFormat="1">
      <c r="A96" s="164"/>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4"/>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4"/>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4"/>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4"/>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4"/>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4"/>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4"/>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4"/>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4"/>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4"/>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4"/>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4"/>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4"/>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4"/>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4"/>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4"/>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4"/>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4"/>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4"/>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4"/>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4"/>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4"/>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4"/>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4"/>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4"/>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4"/>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4"/>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4"/>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4"/>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4"/>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4"/>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4"/>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4"/>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4"/>
      <c r="B130" s="131"/>
      <c r="C130" s="131"/>
      <c r="D130" s="6"/>
      <c r="E130" s="6"/>
      <c r="F130" s="7"/>
      <c r="G130" s="131"/>
      <c r="H130" s="131"/>
      <c r="I130" s="131"/>
      <c r="J130" s="131"/>
      <c r="K130" s="7"/>
      <c r="L130" s="131"/>
      <c r="M130" s="131"/>
      <c r="N130" s="131"/>
      <c r="O130" s="131"/>
      <c r="P130" s="131"/>
      <c r="Q130" s="131"/>
      <c r="R130" s="131"/>
      <c r="S130" s="131"/>
      <c r="T130" s="131"/>
      <c r="U130" s="131"/>
      <c r="V130" s="7"/>
      <c r="AI130" s="21"/>
      <c r="AJ130" s="21"/>
    </row>
    <row r="131" spans="1:36" s="8" customFormat="1">
      <c r="A131" s="164"/>
      <c r="B131" s="131"/>
      <c r="C131" s="131"/>
      <c r="D131" s="6"/>
      <c r="E131" s="6"/>
      <c r="F131" s="7"/>
      <c r="G131" s="131"/>
      <c r="H131" s="131"/>
      <c r="I131" s="131"/>
      <c r="J131" s="131"/>
      <c r="K131" s="7"/>
      <c r="L131" s="131"/>
      <c r="M131" s="131"/>
      <c r="N131" s="131"/>
      <c r="O131" s="131"/>
      <c r="P131" s="131"/>
      <c r="Q131" s="131"/>
      <c r="R131" s="131"/>
      <c r="S131" s="131"/>
      <c r="T131" s="131"/>
      <c r="U131" s="131"/>
      <c r="V131" s="7"/>
      <c r="AI131" s="21"/>
      <c r="AJ131" s="21"/>
    </row>
    <row r="132" spans="1:36" s="8" customFormat="1">
      <c r="A132" s="164"/>
      <c r="B132" s="131"/>
      <c r="C132" s="131"/>
      <c r="D132" s="6"/>
      <c r="E132" s="6"/>
      <c r="F132" s="7"/>
      <c r="G132" s="131"/>
      <c r="H132" s="131"/>
      <c r="I132" s="131"/>
      <c r="J132" s="131"/>
      <c r="K132" s="7"/>
      <c r="L132" s="131"/>
      <c r="M132" s="131"/>
      <c r="N132" s="131"/>
      <c r="O132" s="131"/>
      <c r="P132" s="131"/>
      <c r="Q132" s="131"/>
      <c r="R132" s="131"/>
      <c r="S132" s="131"/>
      <c r="T132" s="131"/>
      <c r="U132" s="131"/>
      <c r="V132" s="7"/>
      <c r="AI132" s="21"/>
      <c r="AJ132" s="21"/>
    </row>
    <row r="133" spans="1:36" s="8" customFormat="1">
      <c r="A133" s="164"/>
      <c r="B133" s="131"/>
      <c r="C133" s="131"/>
      <c r="D133" s="6"/>
      <c r="E133" s="6"/>
      <c r="F133" s="7"/>
      <c r="G133" s="131"/>
      <c r="H133" s="131"/>
      <c r="I133" s="131"/>
      <c r="J133" s="131"/>
      <c r="K133" s="7"/>
      <c r="L133" s="131"/>
      <c r="M133" s="131"/>
      <c r="N133" s="131"/>
      <c r="O133" s="131"/>
      <c r="P133" s="131"/>
      <c r="Q133" s="131"/>
      <c r="R133" s="131"/>
      <c r="S133" s="131"/>
      <c r="T133" s="131"/>
      <c r="U133" s="131"/>
      <c r="V133" s="7"/>
      <c r="AI133" s="21"/>
      <c r="AJ133" s="21"/>
    </row>
    <row r="134" spans="1:36" s="8" customFormat="1">
      <c r="A134" s="164"/>
      <c r="B134" s="131"/>
      <c r="C134" s="131"/>
      <c r="D134" s="6"/>
      <c r="E134" s="6"/>
      <c r="F134" s="7"/>
      <c r="G134" s="131"/>
      <c r="H134" s="131"/>
      <c r="I134" s="131"/>
      <c r="J134" s="131"/>
      <c r="K134" s="7"/>
      <c r="L134" s="131"/>
      <c r="M134" s="131"/>
      <c r="N134" s="131"/>
      <c r="O134" s="131"/>
      <c r="P134" s="131"/>
      <c r="Q134" s="131"/>
      <c r="R134" s="131"/>
      <c r="S134" s="131"/>
      <c r="T134" s="131"/>
      <c r="U134" s="131"/>
      <c r="V134" s="7"/>
      <c r="AI134" s="21"/>
      <c r="AJ134" s="21"/>
    </row>
    <row r="135" spans="1:36" s="8" customFormat="1">
      <c r="A135" s="164"/>
      <c r="B135" s="131"/>
      <c r="C135" s="131"/>
      <c r="D135" s="6"/>
      <c r="E135" s="6"/>
      <c r="F135" s="7"/>
      <c r="G135" s="131"/>
      <c r="H135" s="131"/>
      <c r="I135" s="131"/>
      <c r="J135" s="131"/>
      <c r="K135" s="7"/>
      <c r="L135" s="131"/>
      <c r="M135" s="131"/>
      <c r="N135" s="131"/>
      <c r="O135" s="131"/>
      <c r="P135" s="131"/>
      <c r="Q135" s="131"/>
      <c r="R135" s="131"/>
      <c r="S135" s="131"/>
      <c r="T135" s="131"/>
      <c r="U135" s="131"/>
      <c r="V135" s="7"/>
      <c r="AI135" s="21"/>
      <c r="AJ135" s="21"/>
    </row>
    <row r="136" spans="1:36" s="8" customFormat="1">
      <c r="A136" s="164"/>
      <c r="B136" s="131"/>
      <c r="C136" s="131"/>
      <c r="D136" s="6"/>
      <c r="E136" s="6"/>
      <c r="F136" s="7"/>
      <c r="G136" s="131"/>
      <c r="H136" s="131"/>
      <c r="I136" s="131"/>
      <c r="J136" s="131"/>
      <c r="K136" s="7"/>
      <c r="L136" s="131"/>
      <c r="M136" s="131"/>
      <c r="N136" s="131"/>
      <c r="O136" s="131"/>
      <c r="P136" s="131"/>
      <c r="Q136" s="131"/>
      <c r="R136" s="131"/>
      <c r="S136" s="131"/>
      <c r="T136" s="131"/>
      <c r="U136" s="131"/>
      <c r="V136" s="7"/>
      <c r="AI136" s="21"/>
      <c r="AJ136" s="21"/>
    </row>
    <row r="137" spans="1:36" s="8" customFormat="1">
      <c r="A137" s="164"/>
      <c r="B137" s="131"/>
      <c r="C137" s="131"/>
      <c r="D137" s="6"/>
      <c r="E137" s="6"/>
      <c r="F137" s="7"/>
      <c r="G137" s="131"/>
      <c r="H137" s="131"/>
      <c r="I137" s="131"/>
      <c r="J137" s="131"/>
      <c r="K137" s="7"/>
      <c r="L137" s="131"/>
      <c r="M137" s="131"/>
      <c r="N137" s="131"/>
      <c r="O137" s="131"/>
      <c r="P137" s="131"/>
      <c r="Q137" s="131"/>
      <c r="R137" s="131"/>
      <c r="S137" s="131"/>
      <c r="T137" s="131"/>
      <c r="U137" s="131"/>
      <c r="V137" s="7"/>
      <c r="AI137" s="21"/>
      <c r="AJ137" s="21"/>
    </row>
    <row r="138" spans="1:36" s="8" customFormat="1">
      <c r="A138" s="164"/>
      <c r="B138" s="131"/>
      <c r="C138" s="131"/>
      <c r="D138" s="6"/>
      <c r="E138" s="6"/>
      <c r="F138" s="7"/>
      <c r="G138" s="131"/>
      <c r="H138" s="131"/>
      <c r="I138" s="131"/>
      <c r="J138" s="131"/>
      <c r="K138" s="7"/>
      <c r="L138" s="131"/>
      <c r="M138" s="131"/>
      <c r="N138" s="131"/>
      <c r="O138" s="131"/>
      <c r="P138" s="131"/>
      <c r="Q138" s="131"/>
      <c r="R138" s="131"/>
      <c r="S138" s="131"/>
      <c r="T138" s="131"/>
      <c r="U138" s="131"/>
      <c r="V138" s="7"/>
      <c r="AI138" s="21"/>
      <c r="AJ138" s="21"/>
    </row>
    <row r="139" spans="1:36" s="8" customFormat="1">
      <c r="A139" s="164"/>
      <c r="B139" s="131"/>
      <c r="C139" s="131"/>
      <c r="D139" s="6"/>
      <c r="E139" s="6"/>
      <c r="F139" s="7"/>
      <c r="G139" s="131"/>
      <c r="H139" s="131"/>
      <c r="I139" s="131"/>
      <c r="J139" s="131"/>
      <c r="K139" s="7"/>
      <c r="L139" s="131"/>
      <c r="M139" s="131"/>
      <c r="N139" s="131"/>
      <c r="O139" s="131"/>
      <c r="P139" s="131"/>
      <c r="Q139" s="131"/>
      <c r="R139" s="131"/>
      <c r="S139" s="131"/>
      <c r="T139" s="131"/>
      <c r="U139" s="131"/>
      <c r="V139" s="7"/>
      <c r="AI139" s="21"/>
      <c r="AJ139" s="21"/>
    </row>
    <row r="140" spans="1:36" s="8" customFormat="1">
      <c r="A140" s="164"/>
      <c r="B140" s="131"/>
      <c r="C140" s="131"/>
      <c r="D140" s="6"/>
      <c r="E140" s="6"/>
      <c r="F140" s="7"/>
      <c r="G140" s="131"/>
      <c r="H140" s="131"/>
      <c r="I140" s="131"/>
      <c r="J140" s="131"/>
      <c r="K140" s="7"/>
      <c r="L140" s="131"/>
      <c r="M140" s="131"/>
      <c r="N140" s="131"/>
      <c r="O140" s="131"/>
      <c r="P140" s="131"/>
      <c r="Q140" s="131"/>
      <c r="R140" s="131"/>
      <c r="S140" s="131"/>
      <c r="T140" s="131"/>
      <c r="U140" s="131"/>
      <c r="V140" s="7"/>
      <c r="AI140" s="21"/>
      <c r="AJ140" s="21"/>
    </row>
    <row r="141" spans="1:36" s="8" customFormat="1">
      <c r="A141" s="164"/>
      <c r="B141" s="131"/>
      <c r="C141" s="131"/>
      <c r="D141" s="6"/>
      <c r="E141" s="6"/>
      <c r="F141" s="7"/>
      <c r="G141" s="131"/>
      <c r="H141" s="131"/>
      <c r="I141" s="131"/>
      <c r="J141" s="131"/>
      <c r="K141" s="7"/>
      <c r="L141" s="131"/>
      <c r="M141" s="131"/>
      <c r="N141" s="131"/>
      <c r="O141" s="131"/>
      <c r="P141" s="131"/>
      <c r="Q141" s="131"/>
      <c r="R141" s="131"/>
      <c r="S141" s="131"/>
      <c r="T141" s="131"/>
      <c r="U141" s="131"/>
      <c r="V141" s="7"/>
      <c r="AI141" s="21"/>
      <c r="AJ141" s="21"/>
    </row>
    <row r="142" spans="1:36" s="8" customFormat="1">
      <c r="A142" s="164"/>
      <c r="B142" s="131"/>
      <c r="C142" s="131"/>
      <c r="D142" s="6"/>
      <c r="E142" s="6"/>
      <c r="F142" s="7"/>
      <c r="G142" s="131"/>
      <c r="H142" s="131"/>
      <c r="I142" s="131"/>
      <c r="J142" s="131"/>
      <c r="K142" s="7"/>
      <c r="L142" s="131"/>
      <c r="M142" s="131"/>
      <c r="N142" s="131"/>
      <c r="O142" s="131"/>
      <c r="P142" s="131"/>
      <c r="Q142" s="131"/>
      <c r="R142" s="131"/>
      <c r="S142" s="131"/>
      <c r="T142" s="131"/>
      <c r="U142" s="131"/>
      <c r="V142" s="7"/>
      <c r="AI142" s="21"/>
      <c r="AJ142" s="21"/>
    </row>
    <row r="143" spans="1:36" s="8" customFormat="1">
      <c r="A143" s="164"/>
      <c r="B143" s="131"/>
      <c r="C143" s="131"/>
      <c r="D143" s="6"/>
      <c r="E143" s="6"/>
      <c r="F143" s="7"/>
      <c r="G143" s="131"/>
      <c r="H143" s="131"/>
      <c r="I143" s="131"/>
      <c r="J143" s="131"/>
      <c r="K143" s="7"/>
      <c r="L143" s="131"/>
      <c r="M143" s="131"/>
      <c r="N143" s="131"/>
      <c r="O143" s="131"/>
      <c r="P143" s="131"/>
      <c r="Q143" s="131"/>
      <c r="R143" s="131"/>
      <c r="S143" s="131"/>
      <c r="T143" s="131"/>
      <c r="U143" s="131"/>
      <c r="V143" s="7"/>
      <c r="AI143" s="21"/>
      <c r="AJ143" s="21"/>
    </row>
    <row r="144" spans="1:36" s="8" customFormat="1">
      <c r="A144" s="160"/>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0"/>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0"/>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0"/>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0"/>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0"/>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0"/>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0"/>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0"/>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0"/>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0"/>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0"/>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0"/>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0"/>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0"/>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0"/>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0"/>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0"/>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0"/>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0"/>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0"/>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0"/>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0"/>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0"/>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0"/>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0"/>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0"/>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0"/>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0"/>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0"/>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0"/>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0"/>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0"/>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0"/>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0"/>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0"/>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0"/>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0"/>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0">
        <v>165</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0">
        <v>166</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0">
        <v>167</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0">
        <v>168</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0">
        <v>169</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0">
        <v>170</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0">
        <v>171</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0">
        <v>172</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0">
        <v>173</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0">
        <v>174</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0">
        <v>175</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0">
        <v>176</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0">
        <v>177</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0">
        <v>178</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0">
        <v>179</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0">
        <v>180</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0">
        <v>181</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0">
        <v>182</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0">
        <v>183</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0">
        <v>184</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0">
        <v>185</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0">
        <v>186</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0">
        <v>187</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0">
        <v>188</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0">
        <v>189</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0">
        <v>190</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0">
        <v>191</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0">
        <v>192</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0">
        <v>193</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0">
        <v>194</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0">
        <v>195</v>
      </c>
      <c r="B212" s="131"/>
      <c r="C212" s="13"/>
      <c r="D212" s="6"/>
      <c r="E212" s="6"/>
      <c r="F212" s="7"/>
      <c r="G212" s="131"/>
      <c r="H212" s="131"/>
      <c r="I212" s="131"/>
      <c r="J212" s="131"/>
      <c r="K212" s="7"/>
      <c r="L212" s="13"/>
      <c r="M212" s="131"/>
      <c r="N212" s="128"/>
      <c r="O212" s="128"/>
      <c r="P212" s="131"/>
      <c r="Q212" s="131"/>
      <c r="R212" s="13"/>
      <c r="S212" s="13"/>
      <c r="T212" s="13"/>
      <c r="U212" s="13"/>
      <c r="V212" s="7"/>
      <c r="AI212" s="21"/>
      <c r="AJ212" s="21"/>
    </row>
    <row r="213" spans="1:36" s="8" customFormat="1">
      <c r="A213" s="160">
        <v>196</v>
      </c>
      <c r="B213" s="131"/>
      <c r="C213" s="13"/>
      <c r="D213" s="6"/>
      <c r="E213" s="6"/>
      <c r="F213" s="7"/>
      <c r="G213" s="131"/>
      <c r="H213" s="131"/>
      <c r="I213" s="131"/>
      <c r="J213" s="131"/>
      <c r="K213" s="7"/>
      <c r="L213" s="13"/>
      <c r="M213" s="131"/>
      <c r="N213" s="128"/>
      <c r="O213" s="128"/>
      <c r="P213" s="131"/>
      <c r="Q213" s="131"/>
      <c r="R213" s="13"/>
      <c r="S213" s="13"/>
      <c r="T213" s="13"/>
      <c r="U213" s="13"/>
      <c r="V213" s="7"/>
      <c r="AI213" s="21"/>
      <c r="AJ213" s="21"/>
    </row>
    <row r="214" spans="1:36" s="8" customFormat="1">
      <c r="A214" s="160">
        <v>197</v>
      </c>
      <c r="B214" s="131"/>
      <c r="C214" s="13"/>
      <c r="D214" s="6"/>
      <c r="E214" s="6"/>
      <c r="F214" s="7"/>
      <c r="G214" s="131"/>
      <c r="H214" s="131"/>
      <c r="I214" s="131"/>
      <c r="J214" s="131"/>
      <c r="K214" s="7"/>
      <c r="L214" s="13"/>
      <c r="M214" s="131"/>
      <c r="N214" s="128"/>
      <c r="O214" s="128"/>
      <c r="P214" s="131"/>
      <c r="Q214" s="131"/>
      <c r="R214" s="13"/>
      <c r="S214" s="13"/>
      <c r="T214" s="13"/>
      <c r="U214" s="13"/>
      <c r="V214" s="7"/>
      <c r="AI214" s="21"/>
      <c r="AJ214" s="21"/>
    </row>
    <row r="215" spans="1:36" s="8" customFormat="1">
      <c r="A215" s="160">
        <v>198</v>
      </c>
      <c r="B215" s="131"/>
      <c r="C215" s="13"/>
      <c r="D215" s="6"/>
      <c r="E215" s="6"/>
      <c r="F215" s="7"/>
      <c r="G215" s="131"/>
      <c r="H215" s="131"/>
      <c r="I215" s="131"/>
      <c r="J215" s="131"/>
      <c r="K215" s="7"/>
      <c r="L215" s="13"/>
      <c r="M215" s="131"/>
      <c r="N215" s="128"/>
      <c r="O215" s="128"/>
      <c r="P215" s="131"/>
      <c r="Q215" s="131"/>
      <c r="R215" s="13"/>
      <c r="S215" s="13"/>
      <c r="T215" s="13"/>
      <c r="U215" s="13"/>
      <c r="V215" s="7"/>
      <c r="AI215" s="21"/>
      <c r="AJ215" s="21"/>
    </row>
    <row r="216" spans="1:36" s="8" customFormat="1">
      <c r="A216" s="160">
        <v>199</v>
      </c>
      <c r="B216" s="131"/>
      <c r="C216" s="13"/>
      <c r="D216" s="6"/>
      <c r="E216" s="6"/>
      <c r="F216" s="7"/>
      <c r="G216" s="131"/>
      <c r="H216" s="131"/>
      <c r="I216" s="131"/>
      <c r="J216" s="131"/>
      <c r="K216" s="7"/>
      <c r="L216" s="13"/>
      <c r="M216" s="131"/>
      <c r="N216" s="128"/>
      <c r="O216" s="128"/>
      <c r="P216" s="131"/>
      <c r="Q216" s="131"/>
      <c r="R216" s="13"/>
      <c r="S216" s="13"/>
      <c r="T216" s="13"/>
      <c r="U216" s="13"/>
      <c r="V216" s="7"/>
      <c r="AI216" s="21"/>
      <c r="AJ216" s="21"/>
    </row>
    <row r="217" spans="1:36" s="8" customFormat="1">
      <c r="A217" s="160">
        <v>200</v>
      </c>
      <c r="B217" s="131"/>
      <c r="C217" s="13"/>
      <c r="D217" s="6"/>
      <c r="E217" s="6"/>
      <c r="F217" s="7"/>
      <c r="G217" s="131"/>
      <c r="H217" s="131"/>
      <c r="I217" s="131"/>
      <c r="J217" s="131"/>
      <c r="K217" s="7"/>
      <c r="L217" s="13"/>
      <c r="M217" s="131"/>
      <c r="N217" s="128"/>
      <c r="O217" s="128"/>
      <c r="P217" s="131"/>
      <c r="Q217" s="131"/>
      <c r="R217" s="13"/>
      <c r="S217" s="13"/>
      <c r="T217" s="13"/>
      <c r="U217" s="13"/>
      <c r="V217" s="7"/>
      <c r="AI217" s="21"/>
      <c r="AJ217" s="21"/>
    </row>
    <row r="218" spans="1:36" s="8" customFormat="1">
      <c r="A218" s="160">
        <v>201</v>
      </c>
      <c r="B218" s="131"/>
      <c r="C218" s="13"/>
      <c r="D218" s="6"/>
      <c r="E218" s="6"/>
      <c r="F218" s="7"/>
      <c r="G218" s="131"/>
      <c r="H218" s="131"/>
      <c r="I218" s="131"/>
      <c r="J218" s="131"/>
      <c r="K218" s="7"/>
      <c r="L218" s="13"/>
      <c r="M218" s="131"/>
      <c r="N218" s="128"/>
      <c r="O218" s="128"/>
      <c r="P218" s="131"/>
      <c r="Q218" s="131"/>
      <c r="R218" s="13"/>
      <c r="S218" s="13"/>
      <c r="T218" s="13"/>
      <c r="U218" s="13"/>
      <c r="V218" s="7"/>
      <c r="AI218" s="21"/>
      <c r="AJ218" s="21"/>
    </row>
    <row r="219" spans="1:36" s="8" customFormat="1">
      <c r="A219" s="160">
        <v>202</v>
      </c>
      <c r="B219" s="131"/>
      <c r="C219" s="13"/>
      <c r="D219" s="6"/>
      <c r="E219" s="6"/>
      <c r="F219" s="7"/>
      <c r="G219" s="131"/>
      <c r="H219" s="131"/>
      <c r="I219" s="131"/>
      <c r="J219" s="131"/>
      <c r="K219" s="7"/>
      <c r="L219" s="13"/>
      <c r="M219" s="131"/>
      <c r="N219" s="128"/>
      <c r="O219" s="128"/>
      <c r="P219" s="131"/>
      <c r="Q219" s="131"/>
      <c r="R219" s="13"/>
      <c r="S219" s="13"/>
      <c r="T219" s="13"/>
      <c r="U219" s="13"/>
      <c r="V219" s="7"/>
      <c r="AI219" s="21"/>
      <c r="AJ219" s="21"/>
    </row>
    <row r="220" spans="1:36" s="8" customFormat="1">
      <c r="A220" s="160">
        <v>203</v>
      </c>
      <c r="B220" s="131"/>
      <c r="C220" s="13"/>
      <c r="D220" s="6"/>
      <c r="E220" s="6"/>
      <c r="F220" s="7"/>
      <c r="G220" s="131"/>
      <c r="H220" s="131"/>
      <c r="I220" s="131"/>
      <c r="J220" s="131"/>
      <c r="K220" s="7"/>
      <c r="L220" s="13"/>
      <c r="M220" s="131"/>
      <c r="N220" s="128"/>
      <c r="O220" s="128"/>
      <c r="P220" s="131"/>
      <c r="Q220" s="131"/>
      <c r="R220" s="13"/>
      <c r="S220" s="13"/>
      <c r="T220" s="13"/>
      <c r="U220" s="13"/>
      <c r="V220" s="7"/>
      <c r="AI220" s="21"/>
      <c r="AJ220" s="21"/>
    </row>
    <row r="221" spans="1:36" s="8" customFormat="1">
      <c r="A221" s="160">
        <v>204</v>
      </c>
      <c r="B221" s="131"/>
      <c r="C221" s="13"/>
      <c r="D221" s="6"/>
      <c r="E221" s="6"/>
      <c r="F221" s="7"/>
      <c r="G221" s="131"/>
      <c r="H221" s="131"/>
      <c r="I221" s="131"/>
      <c r="J221" s="131"/>
      <c r="K221" s="7"/>
      <c r="L221" s="13"/>
      <c r="M221" s="131"/>
      <c r="N221" s="128"/>
      <c r="O221" s="128"/>
      <c r="P221" s="131"/>
      <c r="Q221" s="131"/>
      <c r="R221" s="13"/>
      <c r="S221" s="13"/>
      <c r="T221" s="13"/>
      <c r="U221" s="13"/>
      <c r="V221" s="7"/>
      <c r="AI221" s="21"/>
      <c r="AJ221" s="21"/>
    </row>
    <row r="222" spans="1:36" s="8" customFormat="1">
      <c r="A222" s="160">
        <v>205</v>
      </c>
      <c r="B222" s="131"/>
      <c r="C222" s="13"/>
      <c r="D222" s="6"/>
      <c r="E222" s="6"/>
      <c r="F222" s="7"/>
      <c r="G222" s="131"/>
      <c r="H222" s="131"/>
      <c r="I222" s="131"/>
      <c r="J222" s="131"/>
      <c r="K222" s="7"/>
      <c r="L222" s="13"/>
      <c r="M222" s="131"/>
      <c r="N222" s="128"/>
      <c r="O222" s="128"/>
      <c r="P222" s="131"/>
      <c r="Q222" s="131"/>
      <c r="R222" s="13"/>
      <c r="S222" s="13"/>
      <c r="T222" s="13"/>
      <c r="U222" s="13"/>
      <c r="V222" s="7"/>
      <c r="AI222" s="21"/>
      <c r="AJ222" s="21"/>
    </row>
    <row r="223" spans="1:36" s="8" customFormat="1">
      <c r="A223" s="160">
        <v>206</v>
      </c>
      <c r="B223" s="131"/>
      <c r="C223" s="13"/>
      <c r="D223" s="6"/>
      <c r="E223" s="6"/>
      <c r="F223" s="7"/>
      <c r="G223" s="131"/>
      <c r="H223" s="131"/>
      <c r="I223" s="131"/>
      <c r="J223" s="131"/>
      <c r="K223" s="7"/>
      <c r="L223" s="13"/>
      <c r="M223" s="131"/>
      <c r="N223" s="128"/>
      <c r="O223" s="128"/>
      <c r="P223" s="131"/>
      <c r="Q223" s="131"/>
      <c r="R223" s="13"/>
      <c r="S223" s="13"/>
      <c r="T223" s="13"/>
      <c r="U223" s="13"/>
      <c r="V223" s="7"/>
      <c r="AI223" s="21"/>
      <c r="AJ223" s="21"/>
    </row>
    <row r="224" spans="1:36" s="8" customFormat="1">
      <c r="A224" s="160">
        <v>207</v>
      </c>
      <c r="B224" s="131"/>
      <c r="C224" s="13"/>
      <c r="D224" s="6"/>
      <c r="E224" s="6"/>
      <c r="F224" s="7"/>
      <c r="G224" s="131"/>
      <c r="H224" s="131"/>
      <c r="I224" s="131"/>
      <c r="J224" s="131"/>
      <c r="K224" s="7"/>
      <c r="L224" s="13"/>
      <c r="M224" s="131"/>
      <c r="N224" s="128"/>
      <c r="O224" s="128"/>
      <c r="P224" s="131"/>
      <c r="Q224" s="131"/>
      <c r="R224" s="13"/>
      <c r="S224" s="13"/>
      <c r="T224" s="13"/>
      <c r="U224" s="13"/>
      <c r="V224" s="7"/>
      <c r="AI224" s="21"/>
      <c r="AJ224" s="21"/>
    </row>
    <row r="225" spans="1:36" s="8" customFormat="1">
      <c r="A225" s="160">
        <v>208</v>
      </c>
      <c r="B225" s="131"/>
      <c r="C225" s="13"/>
      <c r="D225" s="6"/>
      <c r="E225" s="6"/>
      <c r="F225" s="7"/>
      <c r="G225" s="131"/>
      <c r="H225" s="131"/>
      <c r="I225" s="131"/>
      <c r="J225" s="131"/>
      <c r="K225" s="7"/>
      <c r="L225" s="13"/>
      <c r="M225" s="131"/>
      <c r="N225" s="128"/>
      <c r="O225" s="128"/>
      <c r="P225" s="131"/>
      <c r="Q225" s="131"/>
      <c r="R225" s="13"/>
      <c r="S225" s="13"/>
      <c r="T225" s="13"/>
      <c r="U225" s="13"/>
      <c r="V225" s="7"/>
      <c r="AI225" s="21"/>
      <c r="AJ225" s="21"/>
    </row>
    <row r="226" spans="1:36" s="8" customFormat="1">
      <c r="A226" s="160">
        <v>209</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0">
        <v>210</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0">
        <v>211</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0">
        <v>212</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0">
        <v>213</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0">
        <v>214</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0">
        <v>215</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0">
        <v>216</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0">
        <v>217</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0">
        <v>218</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0">
        <v>219</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0">
        <v>220</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0">
        <v>221</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0">
        <v>222</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0">
        <v>223</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0">
        <v>224</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0">
        <v>225</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0">
        <v>226</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0">
        <v>227</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0">
        <v>228</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0">
        <v>229</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0">
        <v>230</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0">
        <v>231</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0">
        <v>232</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0">
        <v>233</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0">
        <v>234</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0">
        <v>235</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0">
        <v>236</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0">
        <v>237</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0">
        <v>238</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0">
        <v>239</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0">
        <v>240</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0">
        <v>241</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0">
        <v>242</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0">
        <v>243</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0">
        <v>244</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0">
        <v>245</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0">
        <v>246</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0">
        <v>247</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0">
        <v>248</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0">
        <v>249</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0">
        <v>250</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0">
        <v>251</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0">
        <v>252</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0">
        <v>253</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0">
        <v>254</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0">
        <v>255</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0">
        <v>256</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0">
        <v>257</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0">
        <v>258</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0">
        <v>259</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0">
        <v>260</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0">
        <v>261</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0">
        <v>262</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0">
        <v>263</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0">
        <v>264</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0">
        <v>265</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0">
        <v>266</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0">
        <v>267</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0">
        <v>268</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0">
        <v>269</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0">
        <v>270</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0">
        <v>271</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0">
        <v>272</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0">
        <v>273</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0">
        <v>274</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0">
        <v>275</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0">
        <v>276</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0">
        <v>277</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0">
        <v>278</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0">
        <v>279</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0">
        <v>280</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0">
        <v>281</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0">
        <v>282</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0">
        <v>283</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0">
        <v>284</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0">
        <v>285</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0">
        <v>286</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0">
        <v>287</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0">
        <v>288</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0">
        <v>289</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0">
        <v>290</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0">
        <v>291</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0">
        <v>292</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0">
        <v>293</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0">
        <v>294</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0">
        <v>295</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0">
        <v>296</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0">
        <v>297</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0">
        <v>298</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0">
        <v>299</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0">
        <v>300</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0">
        <v>301</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0">
        <v>302</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0">
        <v>303</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0">
        <v>304</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0">
        <v>305</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0">
        <v>306</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0">
        <v>307</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0">
        <v>308</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0">
        <v>309</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0">
        <v>310</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0">
        <v>311</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0">
        <v>312</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0">
        <v>313</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0">
        <v>314</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0">
        <v>315</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0">
        <v>316</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0">
        <v>317</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0">
        <v>318</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0">
        <v>319</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0">
        <v>320</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0">
        <v>321</v>
      </c>
      <c r="B338" s="131"/>
      <c r="C338" s="13"/>
      <c r="D338" s="6"/>
      <c r="E338" s="6"/>
      <c r="F338" s="7"/>
      <c r="G338" s="131"/>
      <c r="H338" s="131"/>
      <c r="I338" s="131"/>
      <c r="J338" s="131"/>
      <c r="K338" s="7"/>
      <c r="L338" s="13"/>
      <c r="M338" s="131"/>
      <c r="N338" s="128"/>
      <c r="O338" s="128"/>
      <c r="P338" s="131"/>
      <c r="Q338" s="131"/>
      <c r="R338" s="10"/>
      <c r="S338" s="13"/>
      <c r="T338" s="13"/>
      <c r="U338" s="5"/>
      <c r="V338" s="7"/>
      <c r="AI338" s="21"/>
      <c r="AJ338" s="21"/>
    </row>
    <row r="339" spans="1:36" s="8" customFormat="1">
      <c r="A339" s="160">
        <v>322</v>
      </c>
      <c r="B339" s="131"/>
      <c r="C339" s="13"/>
      <c r="D339" s="6"/>
      <c r="E339" s="6"/>
      <c r="F339" s="7"/>
      <c r="G339" s="131"/>
      <c r="H339" s="131"/>
      <c r="I339" s="131"/>
      <c r="J339" s="131"/>
      <c r="K339" s="7"/>
      <c r="L339" s="13"/>
      <c r="M339" s="131"/>
      <c r="N339" s="128"/>
      <c r="O339" s="128"/>
      <c r="P339" s="131"/>
      <c r="Q339" s="131"/>
      <c r="R339" s="10"/>
      <c r="S339" s="13"/>
      <c r="T339" s="13"/>
      <c r="U339" s="5"/>
      <c r="V339" s="7"/>
      <c r="AI339" s="21"/>
      <c r="AJ339" s="21"/>
    </row>
    <row r="340" spans="1:36" s="8" customFormat="1">
      <c r="A340" s="160">
        <v>323</v>
      </c>
      <c r="B340" s="131"/>
      <c r="C340" s="13"/>
      <c r="D340" s="6"/>
      <c r="E340" s="6"/>
      <c r="F340" s="7"/>
      <c r="G340" s="131"/>
      <c r="H340" s="131"/>
      <c r="I340" s="131"/>
      <c r="J340" s="131"/>
      <c r="K340" s="7"/>
      <c r="L340" s="13"/>
      <c r="M340" s="131"/>
      <c r="N340" s="128"/>
      <c r="O340" s="128"/>
      <c r="P340" s="131"/>
      <c r="Q340" s="131"/>
      <c r="R340" s="10"/>
      <c r="S340" s="13"/>
      <c r="T340" s="13"/>
      <c r="U340" s="5"/>
      <c r="V340" s="7"/>
      <c r="AI340" s="21"/>
      <c r="AJ340" s="21"/>
    </row>
    <row r="341" spans="1:36" s="8" customFormat="1">
      <c r="A341" s="160">
        <v>324</v>
      </c>
      <c r="B341" s="131"/>
      <c r="C341" s="13"/>
      <c r="D341" s="6"/>
      <c r="E341" s="6"/>
      <c r="F341" s="7"/>
      <c r="G341" s="131"/>
      <c r="H341" s="131"/>
      <c r="I341" s="131"/>
      <c r="J341" s="131"/>
      <c r="K341" s="7"/>
      <c r="L341" s="13"/>
      <c r="M341" s="131"/>
      <c r="N341" s="128"/>
      <c r="O341" s="128"/>
      <c r="P341" s="131"/>
      <c r="Q341" s="131"/>
      <c r="R341" s="10"/>
      <c r="S341" s="13"/>
      <c r="T341" s="13"/>
      <c r="U341" s="5"/>
      <c r="V341" s="7"/>
      <c r="AI341" s="21"/>
      <c r="AJ341" s="21"/>
    </row>
    <row r="342" spans="1:36" s="8" customFormat="1">
      <c r="A342" s="160">
        <v>325</v>
      </c>
      <c r="B342" s="131"/>
      <c r="C342" s="13"/>
      <c r="D342" s="6"/>
      <c r="E342" s="6"/>
      <c r="F342" s="7"/>
      <c r="G342" s="131"/>
      <c r="H342" s="131"/>
      <c r="I342" s="131"/>
      <c r="J342" s="131"/>
      <c r="K342" s="7"/>
      <c r="L342" s="13"/>
      <c r="M342" s="131"/>
      <c r="N342" s="128"/>
      <c r="O342" s="128"/>
      <c r="P342" s="131"/>
      <c r="Q342" s="131"/>
      <c r="R342" s="10"/>
      <c r="S342" s="13"/>
      <c r="T342" s="13"/>
      <c r="U342" s="5"/>
      <c r="V342" s="7"/>
      <c r="AI342" s="21"/>
      <c r="AJ342" s="21"/>
    </row>
    <row r="343" spans="1:36" s="8" customFormat="1">
      <c r="A343" s="160">
        <v>326</v>
      </c>
      <c r="B343" s="131"/>
      <c r="C343" s="13"/>
      <c r="D343" s="6"/>
      <c r="E343" s="6"/>
      <c r="F343" s="7"/>
      <c r="G343" s="131"/>
      <c r="H343" s="131"/>
      <c r="I343" s="131"/>
      <c r="J343" s="131"/>
      <c r="K343" s="7"/>
      <c r="L343" s="13"/>
      <c r="M343" s="131"/>
      <c r="N343" s="128"/>
      <c r="O343" s="128"/>
      <c r="P343" s="131"/>
      <c r="Q343" s="131"/>
      <c r="R343" s="10"/>
      <c r="S343" s="13"/>
      <c r="T343" s="13"/>
      <c r="U343" s="5"/>
      <c r="V343" s="7"/>
      <c r="AI343" s="21"/>
      <c r="AJ343" s="21"/>
    </row>
    <row r="344" spans="1:36" s="8" customFormat="1">
      <c r="A344" s="160">
        <v>327</v>
      </c>
      <c r="B344" s="131"/>
      <c r="C344" s="13"/>
      <c r="D344" s="6"/>
      <c r="E344" s="6"/>
      <c r="F344" s="7"/>
      <c r="G344" s="131"/>
      <c r="H344" s="131"/>
      <c r="I344" s="131"/>
      <c r="J344" s="131"/>
      <c r="K344" s="7"/>
      <c r="L344" s="13"/>
      <c r="M344" s="131"/>
      <c r="N344" s="128"/>
      <c r="O344" s="128"/>
      <c r="P344" s="131"/>
      <c r="Q344" s="131"/>
      <c r="R344" s="10"/>
      <c r="S344" s="13"/>
      <c r="T344" s="13"/>
      <c r="U344" s="5"/>
      <c r="V344" s="7"/>
      <c r="AI344" s="21"/>
      <c r="AJ344" s="21"/>
    </row>
    <row r="345" spans="1:36" s="8" customFormat="1">
      <c r="A345" s="160">
        <v>328</v>
      </c>
      <c r="B345" s="131"/>
      <c r="C345" s="13"/>
      <c r="D345" s="6"/>
      <c r="E345" s="6"/>
      <c r="F345" s="7"/>
      <c r="G345" s="131"/>
      <c r="H345" s="131"/>
      <c r="I345" s="131"/>
      <c r="J345" s="131"/>
      <c r="K345" s="7"/>
      <c r="L345" s="13"/>
      <c r="M345" s="131"/>
      <c r="N345" s="128"/>
      <c r="O345" s="128"/>
      <c r="P345" s="131"/>
      <c r="Q345" s="131"/>
      <c r="R345" s="10"/>
      <c r="S345" s="13"/>
      <c r="T345" s="13"/>
      <c r="U345" s="5"/>
      <c r="V345" s="7"/>
      <c r="AI345" s="21"/>
      <c r="AJ345" s="21"/>
    </row>
    <row r="346" spans="1:36" s="8" customFormat="1">
      <c r="A346" s="160">
        <v>329</v>
      </c>
      <c r="B346" s="131"/>
      <c r="C346" s="13"/>
      <c r="D346" s="6"/>
      <c r="E346" s="6"/>
      <c r="F346" s="7"/>
      <c r="G346" s="131"/>
      <c r="H346" s="131"/>
      <c r="I346" s="131"/>
      <c r="J346" s="131"/>
      <c r="K346" s="7"/>
      <c r="L346" s="13"/>
      <c r="M346" s="131"/>
      <c r="N346" s="128"/>
      <c r="O346" s="128"/>
      <c r="P346" s="131"/>
      <c r="Q346" s="131"/>
      <c r="R346" s="10"/>
      <c r="S346" s="13"/>
      <c r="T346" s="13"/>
      <c r="U346" s="5"/>
      <c r="V346" s="7"/>
      <c r="AI346" s="21"/>
      <c r="AJ346" s="21"/>
    </row>
    <row r="347" spans="1:36" s="8" customFormat="1">
      <c r="A347" s="160">
        <v>330</v>
      </c>
      <c r="B347" s="131"/>
      <c r="C347" s="13"/>
      <c r="D347" s="6"/>
      <c r="E347" s="6"/>
      <c r="F347" s="7"/>
      <c r="G347" s="131"/>
      <c r="H347" s="131"/>
      <c r="I347" s="131"/>
      <c r="J347" s="131"/>
      <c r="K347" s="7"/>
      <c r="L347" s="13"/>
      <c r="M347" s="131"/>
      <c r="N347" s="128"/>
      <c r="O347" s="128"/>
      <c r="P347" s="131"/>
      <c r="Q347" s="131"/>
      <c r="R347" s="10"/>
      <c r="S347" s="13"/>
      <c r="T347" s="13"/>
      <c r="U347" s="5"/>
      <c r="V347" s="7"/>
      <c r="AI347" s="21"/>
      <c r="AJ347" s="21"/>
    </row>
    <row r="348" spans="1:36" s="8" customFormat="1">
      <c r="A348" s="160">
        <v>331</v>
      </c>
      <c r="B348" s="131"/>
      <c r="C348" s="13"/>
      <c r="D348" s="6"/>
      <c r="E348" s="6"/>
      <c r="F348" s="7"/>
      <c r="G348" s="131"/>
      <c r="H348" s="131"/>
      <c r="I348" s="131"/>
      <c r="J348" s="131"/>
      <c r="K348" s="7"/>
      <c r="L348" s="13"/>
      <c r="M348" s="131"/>
      <c r="N348" s="128"/>
      <c r="O348" s="128"/>
      <c r="P348" s="131"/>
      <c r="Q348" s="131"/>
      <c r="R348" s="10"/>
      <c r="S348" s="13"/>
      <c r="T348" s="13"/>
      <c r="U348" s="5"/>
      <c r="V348" s="7"/>
      <c r="AI348" s="21"/>
      <c r="AJ348" s="21"/>
    </row>
    <row r="349" spans="1:36" s="8" customFormat="1">
      <c r="A349" s="160">
        <v>332</v>
      </c>
      <c r="B349" s="131"/>
      <c r="C349" s="13"/>
      <c r="D349" s="6"/>
      <c r="E349" s="6"/>
      <c r="F349" s="7"/>
      <c r="G349" s="131"/>
      <c r="H349" s="131"/>
      <c r="I349" s="131"/>
      <c r="J349" s="131"/>
      <c r="K349" s="7"/>
      <c r="L349" s="13"/>
      <c r="M349" s="131"/>
      <c r="N349" s="128"/>
      <c r="O349" s="128"/>
      <c r="P349" s="131"/>
      <c r="Q349" s="131"/>
      <c r="R349" s="10"/>
      <c r="S349" s="13"/>
      <c r="T349" s="13"/>
      <c r="U349" s="5"/>
      <c r="V349" s="7"/>
      <c r="AI349" s="21"/>
      <c r="AJ349" s="21"/>
    </row>
    <row r="350" spans="1:36" s="8" customFormat="1">
      <c r="A350" s="160">
        <v>333</v>
      </c>
      <c r="B350" s="131"/>
      <c r="C350" s="13"/>
      <c r="D350" s="6"/>
      <c r="E350" s="6"/>
      <c r="F350" s="7"/>
      <c r="G350" s="131"/>
      <c r="H350" s="131"/>
      <c r="I350" s="131"/>
      <c r="J350" s="131"/>
      <c r="K350" s="7"/>
      <c r="L350" s="13"/>
      <c r="M350" s="131"/>
      <c r="N350" s="128"/>
      <c r="O350" s="128"/>
      <c r="P350" s="131"/>
      <c r="Q350" s="131"/>
      <c r="R350" s="10"/>
      <c r="S350" s="13"/>
      <c r="T350" s="13"/>
      <c r="U350" s="5"/>
      <c r="V350" s="7"/>
      <c r="AI350" s="21"/>
      <c r="AJ350" s="21"/>
    </row>
    <row r="351" spans="1:36" s="8" customFormat="1">
      <c r="A351" s="160">
        <v>334</v>
      </c>
      <c r="B351" s="131"/>
      <c r="C351" s="13"/>
      <c r="D351" s="6"/>
      <c r="E351" s="6"/>
      <c r="F351" s="7"/>
      <c r="G351" s="131"/>
      <c r="H351" s="131"/>
      <c r="I351" s="131"/>
      <c r="J351" s="131"/>
      <c r="K351" s="7"/>
      <c r="L351" s="13"/>
      <c r="M351" s="131"/>
      <c r="N351" s="128"/>
      <c r="O351" s="128"/>
      <c r="P351" s="131"/>
      <c r="Q351" s="131"/>
      <c r="R351" s="10"/>
      <c r="S351" s="13"/>
      <c r="T351" s="13"/>
      <c r="U351" s="5"/>
      <c r="V351" s="7"/>
      <c r="AI351" s="21"/>
      <c r="AJ351" s="21"/>
    </row>
    <row r="352" spans="1:36" s="8" customFormat="1">
      <c r="A352" s="160">
        <v>335</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0">
        <v>336</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0">
        <v>337</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0">
        <v>338</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0">
        <v>339</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0">
        <v>340</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0">
        <v>341</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0">
        <v>342</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0">
        <v>343</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0">
        <v>344</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0">
        <v>345</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0">
        <v>346</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0">
        <v>347</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0">
        <v>348</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0">
        <v>349</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0">
        <v>350</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0">
        <v>351</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0">
        <v>352</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0">
        <v>353</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0">
        <v>354</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0">
        <v>355</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0">
        <v>356</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0">
        <v>357</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0">
        <v>358</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0">
        <v>359</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0">
        <v>360</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0">
        <v>361</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0">
        <v>362</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0">
        <v>363</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0">
        <v>364</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0">
        <v>365</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0">
        <v>366</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0">
        <v>367</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0">
        <v>368</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0">
        <v>369</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0">
        <v>370</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0">
        <v>371</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0">
        <v>372</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0">
        <v>373</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0">
        <v>374</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0">
        <v>375</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0">
        <v>376</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0">
        <v>377</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0">
        <v>378</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0">
        <v>379</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0">
        <v>380</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0">
        <v>381</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0">
        <v>382</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0">
        <v>383</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0">
        <v>384</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0">
        <v>385</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0">
        <v>386</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0">
        <v>387</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0">
        <v>388</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0">
        <v>389</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0">
        <v>390</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0">
        <v>391</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0">
        <v>392</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0">
        <v>393</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0">
        <v>394</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0">
        <v>395</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0">
        <v>396</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0">
        <v>397</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0">
        <v>398</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0">
        <v>399</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0">
        <v>400</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0">
        <v>401</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0">
        <v>402</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0">
        <v>403</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0">
        <v>404</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0">
        <v>405</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0">
        <v>406</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0">
        <v>407</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0">
        <v>408</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0">
        <v>409</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0">
        <v>410</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0">
        <v>411</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0">
        <v>412</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0">
        <v>413</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0">
        <v>414</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0">
        <v>415</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0">
        <v>416</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0">
        <v>417</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0">
        <v>418</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0">
        <v>419</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0">
        <v>420</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0">
        <v>421</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0">
        <v>422</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0">
        <v>423</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0">
        <v>424</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0">
        <v>425</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0">
        <v>426</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0">
        <v>427</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0">
        <v>428</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0">
        <v>429</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0">
        <v>430</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0">
        <v>431</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0">
        <v>432</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0">
        <v>433</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0">
        <v>434</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0">
        <v>435</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0">
        <v>436</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0">
        <v>437</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0">
        <v>438</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0">
        <v>439</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0">
        <v>440</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0">
        <v>441</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0">
        <v>442</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0">
        <v>443</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0">
        <v>444</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0">
        <v>445</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0">
        <v>446</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0">
        <v>447</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0">
        <v>448</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0">
        <v>449</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0">
        <v>450</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0">
        <v>451</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0">
        <v>452</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0">
        <v>453</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0">
        <v>454</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0">
        <v>455</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0">
        <v>456</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0">
        <v>457</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0">
        <v>458</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0">
        <v>459</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0">
        <v>460</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0">
        <v>461</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0">
        <v>462</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0">
        <v>463</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0">
        <v>464</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0">
        <v>465</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0">
        <v>466</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0">
        <v>467</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0">
        <v>468</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0">
        <v>469</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0">
        <v>470</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0">
        <v>471</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0">
        <v>472</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0">
        <v>473</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0">
        <v>474</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0">
        <v>475</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0">
        <v>476</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0">
        <v>477</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0">
        <v>478</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0">
        <v>479</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0">
        <v>480</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0">
        <v>481</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0">
        <v>482</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0">
        <v>483</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0">
        <v>484</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0">
        <v>485</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0">
        <v>486</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0">
        <v>487</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0">
        <v>488</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0">
        <v>489</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0">
        <v>490</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0">
        <v>491</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0">
        <v>492</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0">
        <v>493</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0">
        <v>494</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0">
        <v>495</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0">
        <v>496</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0">
        <v>497</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0">
        <v>498</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0">
        <v>499</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0">
        <v>500</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0">
        <v>501</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0">
        <v>502</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0">
        <v>503</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0">
        <v>504</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0">
        <v>505</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0">
        <v>506</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0">
        <v>507</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0">
        <v>508</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0">
        <v>509</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0">
        <v>510</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0">
        <v>511</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0">
        <v>512</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0">
        <v>513</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0">
        <v>514</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0">
        <v>515</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0">
        <v>516</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0">
        <v>517</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0">
        <v>518</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0">
        <v>519</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0">
        <v>520</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0">
        <v>521</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0">
        <v>522</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0">
        <v>523</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0">
        <v>524</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0">
        <v>525</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0">
        <v>526</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0">
        <v>527</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0">
        <v>528</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0">
        <v>529</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0">
        <v>530</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0">
        <v>531</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0">
        <v>532</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0">
        <v>533</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0">
        <v>534</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0">
        <v>535</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0">
        <v>536</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0">
        <v>537</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0">
        <v>538</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0">
        <v>539</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0">
        <v>540</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0">
        <v>541</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0">
        <v>542</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0">
        <v>543</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0">
        <v>544</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0">
        <v>545</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0">
        <v>546</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0">
        <v>547</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0">
        <v>548</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0">
        <v>549</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0">
        <v>550</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0">
        <v>551</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0">
        <v>552</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0">
        <v>553</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0">
        <v>554</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0">
        <v>555</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0">
        <v>556</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0">
        <v>557</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0">
        <v>558</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0">
        <v>559</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0">
        <v>560</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0">
        <v>561</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0">
        <v>562</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0">
        <v>563</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0">
        <v>564</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0">
        <v>565</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0">
        <v>566</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0">
        <v>567</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0">
        <v>568</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0">
        <v>569</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0">
        <v>570</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0">
        <v>571</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0">
        <v>572</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0">
        <v>573</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0">
        <v>574</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0">
        <v>575</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0">
        <v>576</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0">
        <v>577</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0">
        <v>578</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0">
        <v>579</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0">
        <v>580</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0">
        <v>581</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0">
        <v>582</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0">
        <v>583</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0">
        <v>584</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0">
        <v>585</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0">
        <v>586</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0">
        <v>587</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0">
        <v>588</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0">
        <v>589</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0">
        <v>590</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0">
        <v>591</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0">
        <v>592</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0">
        <v>593</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0">
        <v>594</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0">
        <v>595</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0">
        <v>596</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0">
        <v>597</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0">
        <v>598</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0">
        <v>599</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0">
        <v>600</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0">
        <v>601</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0">
        <v>602</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0">
        <v>603</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0">
        <v>604</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0">
        <v>605</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0">
        <v>606</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0">
        <v>607</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0">
        <v>608</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0">
        <v>609</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0">
        <v>610</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0">
        <v>611</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0">
        <v>612</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0">
        <v>613</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0">
        <v>614</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0">
        <v>615</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0">
        <v>616</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0">
        <v>617</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0">
        <v>618</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0">
        <v>619</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0">
        <v>620</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0">
        <v>621</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0">
        <v>622</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0">
        <v>623</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0">
        <v>624</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0">
        <v>625</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0">
        <v>626</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0">
        <v>627</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0">
        <v>628</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0">
        <v>629</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0">
        <v>630</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0">
        <v>631</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0">
        <v>632</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0">
        <v>633</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0">
        <v>634</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0">
        <v>635</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0">
        <v>636</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0">
        <v>637</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0">
        <v>638</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0">
        <v>639</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0">
        <v>640</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0">
        <v>641</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0">
        <v>642</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0">
        <v>643</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0">
        <v>644</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0">
        <v>645</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0">
        <v>646</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0">
        <v>647</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0">
        <v>648</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0">
        <v>649</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0">
        <v>650</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0">
        <v>651</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0">
        <v>652</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0">
        <v>653</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0">
        <v>654</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0">
        <v>655</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0">
        <v>656</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0">
        <v>657</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0">
        <v>658</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0">
        <v>659</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0">
        <v>660</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0">
        <v>661</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0">
        <v>662</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0">
        <v>663</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0">
        <v>664</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0">
        <v>665</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0">
        <v>666</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0">
        <v>667</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0">
        <v>668</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0">
        <v>669</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0">
        <v>670</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0">
        <v>671</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0">
        <v>672</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0">
        <v>673</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0">
        <v>674</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0">
        <v>675</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0">
        <v>676</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0">
        <v>677</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0">
        <v>678</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0">
        <v>679</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0">
        <v>680</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0">
        <v>681</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0">
        <v>682</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0">
        <v>683</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0">
        <v>684</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0">
        <v>685</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0">
        <v>686</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0">
        <v>687</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0">
        <v>688</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0">
        <v>689</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0">
        <v>690</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0">
        <v>691</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0">
        <v>692</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0">
        <v>693</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0">
        <v>694</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0">
        <v>695</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0">
        <v>696</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0">
        <v>697</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0">
        <v>698</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0">
        <v>699</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0">
        <v>700</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0">
        <v>701</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0">
        <v>702</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0">
        <v>703</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0">
        <v>704</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0">
        <v>705</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0">
        <v>706</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0">
        <v>707</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0">
        <v>708</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0">
        <v>709</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0">
        <v>710</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0">
        <v>711</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0">
        <v>712</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0">
        <v>713</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0">
        <v>714</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0">
        <v>715</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0">
        <v>716</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0">
        <v>717</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0">
        <v>718</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0">
        <v>719</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0">
        <v>720</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0">
        <v>721</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0">
        <v>722</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0">
        <v>723</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0">
        <v>724</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0">
        <v>725</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0">
        <v>726</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0">
        <v>727</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0">
        <v>728</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0">
        <v>729</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0">
        <v>730</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0">
        <v>731</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0">
        <v>732</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0">
        <v>733</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0">
        <v>734</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0">
        <v>735</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0">
        <v>736</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0">
        <v>737</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0">
        <v>738</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0">
        <v>739</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0">
        <v>740</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0">
        <v>741</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0">
        <v>742</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0">
        <v>743</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0">
        <v>744</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0">
        <v>745</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0">
        <v>746</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0">
        <v>747</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0">
        <v>748</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0">
        <v>749</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0">
        <v>750</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0">
        <v>751</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0">
        <v>752</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0">
        <v>753</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0">
        <v>754</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0">
        <v>755</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0">
        <v>756</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0">
        <v>757</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0">
        <v>758</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0">
        <v>759</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0">
        <v>760</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0">
        <v>761</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0">
        <v>762</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0">
        <v>763</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0">
        <v>764</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0">
        <v>765</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0">
        <v>766</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0">
        <v>767</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0">
        <v>768</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0">
        <v>769</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0">
        <v>770</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0">
        <v>771</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0">
        <v>772</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0">
        <v>773</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0">
        <v>774</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0">
        <v>775</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0">
        <v>776</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0">
        <v>777</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0">
        <v>778</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0">
        <v>779</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0">
        <v>780</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0">
        <v>781</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0">
        <v>782</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0">
        <v>783</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0">
        <v>784</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0">
        <v>785</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0">
        <v>786</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0">
        <v>787</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0">
        <v>788</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0">
        <v>789</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0">
        <v>790</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0">
        <v>791</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0">
        <v>792</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0">
        <v>793</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0">
        <v>794</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0">
        <v>795</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0">
        <v>796</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0">
        <v>797</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0">
        <v>798</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0">
        <v>799</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0">
        <v>800</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0">
        <v>801</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0">
        <v>802</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0">
        <v>803</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0">
        <v>804</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0">
        <v>805</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0">
        <v>806</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0">
        <v>807</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0">
        <v>808</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0">
        <v>809</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0">
        <v>810</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0">
        <v>811</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0">
        <v>812</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0">
        <v>813</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0">
        <v>814</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0">
        <v>815</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0">
        <v>816</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0">
        <v>817</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0">
        <v>818</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0">
        <v>819</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0">
        <v>820</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0">
        <v>821</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0">
        <v>822</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0">
        <v>823</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0">
        <v>824</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0">
        <v>825</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0">
        <v>826</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0">
        <v>827</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0">
        <v>828</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0">
        <v>829</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0">
        <v>830</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0">
        <v>831</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0">
        <v>832</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0">
        <v>833</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0">
        <v>834</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0">
        <v>835</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0">
        <v>836</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0">
        <v>837</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0">
        <v>838</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0">
        <v>839</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0">
        <v>840</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0">
        <v>841</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0">
        <v>842</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0">
        <v>843</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0">
        <v>844</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0">
        <v>845</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0">
        <v>846</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0">
        <v>847</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0">
        <v>848</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0">
        <v>849</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0">
        <v>850</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0">
        <v>851</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0">
        <v>852</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0">
        <v>853</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0">
        <v>854</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0">
        <v>855</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0">
        <v>856</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0">
        <v>857</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0">
        <v>858</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0">
        <v>859</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0">
        <v>860</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0">
        <v>861</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0">
        <v>862</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0">
        <v>863</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0">
        <v>864</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0">
        <v>865</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0">
        <v>866</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0">
        <v>867</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0">
        <v>868</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0">
        <v>869</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0">
        <v>870</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0">
        <v>871</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0">
        <v>872</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0">
        <v>873</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0">
        <v>874</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0">
        <v>875</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0">
        <v>876</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0">
        <v>877</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0">
        <v>878</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0">
        <v>879</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0">
        <v>880</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0">
        <v>881</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0">
        <v>882</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0">
        <v>883</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0">
        <v>884</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0">
        <v>885</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0">
        <v>886</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0">
        <v>887</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0">
        <v>888</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0">
        <v>889</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0">
        <v>890</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0">
        <v>891</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0">
        <v>892</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0">
        <v>893</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0">
        <v>894</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0">
        <v>895</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0">
        <v>896</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0">
        <v>897</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0">
        <v>898</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0">
        <v>899</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0">
        <v>900</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0">
        <v>901</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0">
        <v>902</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0">
        <v>903</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0">
        <v>904</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0">
        <v>905</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0">
        <v>906</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0">
        <v>907</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0">
        <v>908</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0">
        <v>909</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0">
        <v>910</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0">
        <v>911</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0">
        <v>912</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0">
        <v>913</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0">
        <v>914</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0">
        <v>915</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0">
        <v>916</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0">
        <v>917</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0">
        <v>918</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0">
        <v>919</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0">
        <v>920</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0">
        <v>921</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0">
        <v>922</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0">
        <v>923</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0">
        <v>924</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0">
        <v>925</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0">
        <v>926</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0">
        <v>927</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0">
        <v>928</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0">
        <v>929</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0">
        <v>930</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0">
        <v>931</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0">
        <v>932</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0">
        <v>933</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0">
        <v>934</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0">
        <v>935</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0">
        <v>936</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0">
        <v>937</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0">
        <v>938</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0">
        <v>939</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0">
        <v>940</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0">
        <v>941</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0">
        <v>942</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0">
        <v>943</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0">
        <v>944</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0">
        <v>945</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0">
        <v>946</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0">
        <v>947</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0">
        <v>948</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0">
        <v>949</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0">
        <v>950</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0">
        <v>951</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0">
        <v>952</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0">
        <v>953</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0">
        <v>954</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0">
        <v>955</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0">
        <v>956</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0">
        <v>957</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0">
        <v>958</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0">
        <v>959</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0">
        <v>960</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0">
        <v>961</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0">
        <v>962</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0">
        <v>963</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0">
        <v>964</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0">
        <v>965</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0">
        <v>966</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0">
        <v>967</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0">
        <v>968</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0">
        <v>969</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0">
        <v>970</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0">
        <v>971</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0">
        <v>972</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0">
        <v>973</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0">
        <v>974</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0">
        <v>975</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0">
        <v>976</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0">
        <v>977</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0">
        <v>978</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0">
        <v>979</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0">
        <v>980</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0">
        <v>981</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0">
        <v>982</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0">
        <v>983</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0">
        <v>984</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0">
        <v>985</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0">
        <v>986</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0">
        <v>987</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0">
        <v>988</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0">
        <v>989</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0">
        <v>990</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0">
        <v>991</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0">
        <v>992</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0">
        <v>993</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0">
        <v>994</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0">
        <v>995</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0">
        <v>996</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0">
        <v>997</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0">
        <v>998</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0">
        <v>999</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0">
        <v>1000</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0">
        <v>1001</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0">
        <v>1002</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0">
        <v>1003</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0">
        <v>1004</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0">
        <v>1005</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0">
        <v>1006</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0">
        <v>1007</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0">
        <v>1008</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0">
        <v>1009</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0">
        <v>1010</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0">
        <v>1011</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0">
        <v>1012</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0">
        <v>1013</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0">
        <v>1014</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0">
        <v>1015</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0">
        <v>1016</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0">
        <v>1017</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0">
        <v>1018</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0">
        <v>1019</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0">
        <v>1020</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0">
        <v>1021</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0">
        <v>1022</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0">
        <v>1023</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0">
        <v>1024</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0">
        <v>1025</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0">
        <v>1026</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0">
        <v>1027</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0">
        <v>1028</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0">
        <v>1029</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0">
        <v>1030</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0">
        <v>1031</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0">
        <v>1032</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0">
        <v>1033</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0">
        <v>1034</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0">
        <v>1035</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0">
        <v>1036</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0">
        <v>1037</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0">
        <v>1038</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0">
        <v>1039</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0">
        <v>1040</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0">
        <v>1041</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0">
        <v>1042</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0">
        <v>1043</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0">
        <v>1044</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0">
        <v>1045</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0">
        <v>1046</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0">
        <v>1047</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0">
        <v>1048</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0">
        <v>1049</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0">
        <v>1050</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0">
        <v>1051</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0">
        <v>1052</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0">
        <v>1053</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0">
        <v>1054</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0">
        <v>1055</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0">
        <v>1056</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0">
        <v>1057</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0">
        <v>1058</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0">
        <v>1059</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0">
        <v>1060</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0">
        <v>1061</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0">
        <v>1062</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0">
        <v>1063</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0">
        <v>1064</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0">
        <v>1065</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0">
        <v>1066</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0">
        <v>1067</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0">
        <v>1068</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0">
        <v>1069</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0">
        <v>1070</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0">
        <v>1071</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0">
        <v>1072</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0">
        <v>1073</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0">
        <v>1074</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160">
        <v>1075</v>
      </c>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160">
        <v>1076</v>
      </c>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160">
        <v>1077</v>
      </c>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160">
        <v>1078</v>
      </c>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160">
        <v>1079</v>
      </c>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160">
        <v>1080</v>
      </c>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160">
        <v>1081</v>
      </c>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160">
        <v>1082</v>
      </c>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160">
        <v>1083</v>
      </c>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160">
        <v>1084</v>
      </c>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160">
        <v>1085</v>
      </c>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160">
        <v>1086</v>
      </c>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160">
        <v>1087</v>
      </c>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160">
        <v>1088</v>
      </c>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s="8" customFormat="1">
      <c r="A1446" s="5"/>
      <c r="B1446" s="131"/>
      <c r="C1446" s="13"/>
      <c r="D1446" s="6"/>
      <c r="E1446" s="6"/>
      <c r="F1446" s="7"/>
      <c r="G1446" s="131"/>
      <c r="H1446" s="131"/>
      <c r="I1446" s="131"/>
      <c r="J1446" s="131"/>
      <c r="K1446" s="7"/>
      <c r="L1446" s="13"/>
      <c r="M1446" s="131"/>
      <c r="N1446" s="128"/>
      <c r="O1446" s="128"/>
      <c r="P1446" s="131"/>
      <c r="Q1446" s="131"/>
      <c r="R1446" s="7"/>
      <c r="S1446" s="7"/>
      <c r="T1446" s="7"/>
      <c r="U1446" s="5"/>
      <c r="V1446" s="7"/>
      <c r="AI1446" s="21"/>
      <c r="AJ1446" s="21"/>
    </row>
    <row r="1447" spans="1:36" s="8" customFormat="1">
      <c r="A1447" s="5"/>
      <c r="B1447" s="131"/>
      <c r="C1447" s="13"/>
      <c r="D1447" s="6"/>
      <c r="E1447" s="6"/>
      <c r="F1447" s="7"/>
      <c r="G1447" s="131"/>
      <c r="H1447" s="131"/>
      <c r="I1447" s="131"/>
      <c r="J1447" s="131"/>
      <c r="K1447" s="7"/>
      <c r="L1447" s="13"/>
      <c r="M1447" s="131"/>
      <c r="N1447" s="128"/>
      <c r="O1447" s="128"/>
      <c r="P1447" s="131"/>
      <c r="Q1447" s="131"/>
      <c r="R1447" s="7"/>
      <c r="S1447" s="7"/>
      <c r="T1447" s="7"/>
      <c r="U1447" s="5"/>
      <c r="V1447" s="7"/>
      <c r="AI1447" s="21"/>
      <c r="AJ1447" s="21"/>
    </row>
    <row r="1448" spans="1:36" s="8" customFormat="1">
      <c r="A1448" s="5"/>
      <c r="B1448" s="131"/>
      <c r="C1448" s="13"/>
      <c r="D1448" s="6"/>
      <c r="E1448" s="6"/>
      <c r="F1448" s="7"/>
      <c r="G1448" s="131"/>
      <c r="H1448" s="131"/>
      <c r="I1448" s="131"/>
      <c r="J1448" s="131"/>
      <c r="K1448" s="7"/>
      <c r="L1448" s="13"/>
      <c r="M1448" s="131"/>
      <c r="N1448" s="128"/>
      <c r="O1448" s="128"/>
      <c r="P1448" s="131"/>
      <c r="Q1448" s="131"/>
      <c r="R1448" s="7"/>
      <c r="S1448" s="7"/>
      <c r="T1448" s="7"/>
      <c r="U1448" s="5"/>
      <c r="V1448" s="7"/>
      <c r="AI1448" s="21"/>
      <c r="AJ1448" s="21"/>
    </row>
    <row r="1449" spans="1:36" s="8" customFormat="1">
      <c r="A1449" s="5"/>
      <c r="B1449" s="131"/>
      <c r="C1449" s="13"/>
      <c r="D1449" s="6"/>
      <c r="E1449" s="6"/>
      <c r="F1449" s="7"/>
      <c r="G1449" s="131"/>
      <c r="H1449" s="131"/>
      <c r="I1449" s="131"/>
      <c r="J1449" s="131"/>
      <c r="K1449" s="7"/>
      <c r="L1449" s="13"/>
      <c r="M1449" s="131"/>
      <c r="N1449" s="128"/>
      <c r="O1449" s="128"/>
      <c r="P1449" s="131"/>
      <c r="Q1449" s="131"/>
      <c r="R1449" s="7"/>
      <c r="S1449" s="7"/>
      <c r="T1449" s="7"/>
      <c r="U1449" s="5"/>
      <c r="V1449" s="7"/>
      <c r="AI1449" s="21"/>
      <c r="AJ1449" s="21"/>
    </row>
    <row r="1450" spans="1:36" s="8" customFormat="1">
      <c r="A1450" s="5"/>
      <c r="B1450" s="131"/>
      <c r="C1450" s="13"/>
      <c r="D1450" s="6"/>
      <c r="E1450" s="6"/>
      <c r="F1450" s="7"/>
      <c r="G1450" s="131"/>
      <c r="H1450" s="131"/>
      <c r="I1450" s="131"/>
      <c r="J1450" s="131"/>
      <c r="K1450" s="7"/>
      <c r="L1450" s="13"/>
      <c r="M1450" s="131"/>
      <c r="N1450" s="128"/>
      <c r="O1450" s="128"/>
      <c r="P1450" s="131"/>
      <c r="Q1450" s="131"/>
      <c r="R1450" s="7"/>
      <c r="S1450" s="7"/>
      <c r="T1450" s="7"/>
      <c r="U1450" s="5"/>
      <c r="V1450" s="7"/>
      <c r="AI1450" s="21"/>
      <c r="AJ1450" s="21"/>
    </row>
    <row r="1451" spans="1:36" s="8" customFormat="1">
      <c r="A1451" s="5"/>
      <c r="B1451" s="131"/>
      <c r="C1451" s="13"/>
      <c r="D1451" s="6"/>
      <c r="E1451" s="6"/>
      <c r="F1451" s="7"/>
      <c r="G1451" s="131"/>
      <c r="H1451" s="131"/>
      <c r="I1451" s="131"/>
      <c r="J1451" s="131"/>
      <c r="K1451" s="7"/>
      <c r="L1451" s="13"/>
      <c r="M1451" s="131"/>
      <c r="N1451" s="128"/>
      <c r="O1451" s="128"/>
      <c r="P1451" s="131"/>
      <c r="Q1451" s="131"/>
      <c r="R1451" s="7"/>
      <c r="S1451" s="7"/>
      <c r="T1451" s="7"/>
      <c r="U1451" s="5"/>
      <c r="V1451" s="7"/>
      <c r="AI1451" s="21"/>
      <c r="AJ1451" s="21"/>
    </row>
    <row r="1452" spans="1:36" s="8" customFormat="1">
      <c r="A1452" s="5"/>
      <c r="B1452" s="131"/>
      <c r="C1452" s="13"/>
      <c r="D1452" s="6"/>
      <c r="E1452" s="6"/>
      <c r="F1452" s="7"/>
      <c r="G1452" s="131"/>
      <c r="H1452" s="131"/>
      <c r="I1452" s="131"/>
      <c r="J1452" s="131"/>
      <c r="K1452" s="7"/>
      <c r="L1452" s="13"/>
      <c r="M1452" s="131"/>
      <c r="N1452" s="128"/>
      <c r="O1452" s="128"/>
      <c r="P1452" s="131"/>
      <c r="Q1452" s="131"/>
      <c r="R1452" s="7"/>
      <c r="S1452" s="7"/>
      <c r="T1452" s="7"/>
      <c r="U1452" s="5"/>
      <c r="V1452" s="7"/>
      <c r="AI1452" s="21"/>
      <c r="AJ1452" s="21"/>
    </row>
    <row r="1453" spans="1:36" s="8" customFormat="1">
      <c r="A1453" s="5"/>
      <c r="B1453" s="131"/>
      <c r="C1453" s="13"/>
      <c r="D1453" s="6"/>
      <c r="E1453" s="6"/>
      <c r="F1453" s="7"/>
      <c r="G1453" s="131"/>
      <c r="H1453" s="131"/>
      <c r="I1453" s="131"/>
      <c r="J1453" s="131"/>
      <c r="K1453" s="7"/>
      <c r="L1453" s="13"/>
      <c r="M1453" s="131"/>
      <c r="N1453" s="128"/>
      <c r="O1453" s="128"/>
      <c r="P1453" s="131"/>
      <c r="Q1453" s="131"/>
      <c r="R1453" s="7"/>
      <c r="S1453" s="7"/>
      <c r="T1453" s="7"/>
      <c r="U1453" s="5"/>
      <c r="V1453" s="7"/>
      <c r="AI1453" s="21"/>
      <c r="AJ1453" s="21"/>
    </row>
    <row r="1454" spans="1:36" s="8" customFormat="1">
      <c r="A1454" s="5"/>
      <c r="B1454" s="131"/>
      <c r="C1454" s="13"/>
      <c r="D1454" s="6"/>
      <c r="E1454" s="6"/>
      <c r="F1454" s="7"/>
      <c r="G1454" s="131"/>
      <c r="H1454" s="131"/>
      <c r="I1454" s="131"/>
      <c r="J1454" s="131"/>
      <c r="K1454" s="7"/>
      <c r="L1454" s="13"/>
      <c r="M1454" s="131"/>
      <c r="N1454" s="128"/>
      <c r="O1454" s="128"/>
      <c r="P1454" s="131"/>
      <c r="Q1454" s="131"/>
      <c r="R1454" s="7"/>
      <c r="S1454" s="7"/>
      <c r="T1454" s="7"/>
      <c r="U1454" s="5"/>
      <c r="V1454" s="7"/>
      <c r="AI1454" s="21"/>
      <c r="AJ1454" s="21"/>
    </row>
    <row r="1455" spans="1:36" s="8" customFormat="1">
      <c r="A1455" s="5"/>
      <c r="B1455" s="131"/>
      <c r="C1455" s="13"/>
      <c r="D1455" s="6"/>
      <c r="E1455" s="6"/>
      <c r="F1455" s="7"/>
      <c r="G1455" s="131"/>
      <c r="H1455" s="131"/>
      <c r="I1455" s="131"/>
      <c r="J1455" s="131"/>
      <c r="K1455" s="7"/>
      <c r="L1455" s="13"/>
      <c r="M1455" s="131"/>
      <c r="N1455" s="128"/>
      <c r="O1455" s="128"/>
      <c r="P1455" s="131"/>
      <c r="Q1455" s="131"/>
      <c r="R1455" s="7"/>
      <c r="S1455" s="7"/>
      <c r="T1455" s="7"/>
      <c r="U1455" s="5"/>
      <c r="V1455" s="7"/>
      <c r="AI1455" s="21"/>
      <c r="AJ1455" s="21"/>
    </row>
    <row r="1456" spans="1:36" s="8" customFormat="1">
      <c r="A1456" s="5"/>
      <c r="B1456" s="131"/>
      <c r="C1456" s="13"/>
      <c r="D1456" s="6"/>
      <c r="E1456" s="6"/>
      <c r="F1456" s="7"/>
      <c r="G1456" s="131"/>
      <c r="H1456" s="131"/>
      <c r="I1456" s="131"/>
      <c r="J1456" s="131"/>
      <c r="K1456" s="7"/>
      <c r="L1456" s="13"/>
      <c r="M1456" s="131"/>
      <c r="N1456" s="128"/>
      <c r="O1456" s="128"/>
      <c r="P1456" s="131"/>
      <c r="Q1456" s="131"/>
      <c r="R1456" s="7"/>
      <c r="S1456" s="7"/>
      <c r="T1456" s="7"/>
      <c r="U1456" s="5"/>
      <c r="V1456" s="7"/>
      <c r="AI1456" s="21"/>
      <c r="AJ1456" s="21"/>
    </row>
    <row r="1457" spans="1:36" s="8" customFormat="1">
      <c r="A1457" s="5"/>
      <c r="B1457" s="131"/>
      <c r="C1457" s="13"/>
      <c r="D1457" s="6"/>
      <c r="E1457" s="6"/>
      <c r="F1457" s="7"/>
      <c r="G1457" s="131"/>
      <c r="H1457" s="131"/>
      <c r="I1457" s="131"/>
      <c r="J1457" s="131"/>
      <c r="K1457" s="7"/>
      <c r="L1457" s="13"/>
      <c r="M1457" s="131"/>
      <c r="N1457" s="128"/>
      <c r="O1457" s="128"/>
      <c r="P1457" s="131"/>
      <c r="Q1457" s="131"/>
      <c r="R1457" s="7"/>
      <c r="S1457" s="7"/>
      <c r="T1457" s="7"/>
      <c r="U1457" s="5"/>
      <c r="V1457" s="7"/>
      <c r="AI1457" s="21"/>
      <c r="AJ1457" s="21"/>
    </row>
    <row r="1458" spans="1:36" s="8" customFormat="1">
      <c r="A1458" s="5"/>
      <c r="B1458" s="131"/>
      <c r="C1458" s="13"/>
      <c r="D1458" s="6"/>
      <c r="E1458" s="6"/>
      <c r="F1458" s="7"/>
      <c r="G1458" s="131"/>
      <c r="H1458" s="131"/>
      <c r="I1458" s="131"/>
      <c r="J1458" s="131"/>
      <c r="K1458" s="7"/>
      <c r="L1458" s="13"/>
      <c r="M1458" s="131"/>
      <c r="N1458" s="128"/>
      <c r="O1458" s="128"/>
      <c r="P1458" s="131"/>
      <c r="Q1458" s="131"/>
      <c r="R1458" s="7"/>
      <c r="S1458" s="7"/>
      <c r="T1458" s="7"/>
      <c r="U1458" s="5"/>
      <c r="V1458" s="7"/>
      <c r="AI1458" s="21"/>
      <c r="AJ1458" s="21"/>
    </row>
    <row r="1459" spans="1:36" s="8" customFormat="1">
      <c r="A1459" s="5"/>
      <c r="B1459" s="131"/>
      <c r="C1459" s="13"/>
      <c r="D1459" s="6"/>
      <c r="E1459" s="6"/>
      <c r="F1459" s="7"/>
      <c r="G1459" s="131"/>
      <c r="H1459" s="131"/>
      <c r="I1459" s="131"/>
      <c r="J1459" s="131"/>
      <c r="K1459" s="7"/>
      <c r="L1459" s="13"/>
      <c r="M1459" s="131"/>
      <c r="N1459" s="128"/>
      <c r="O1459" s="128"/>
      <c r="P1459" s="131"/>
      <c r="Q1459" s="131"/>
      <c r="R1459" s="7"/>
      <c r="S1459" s="7"/>
      <c r="T1459" s="7"/>
      <c r="U1459" s="5"/>
      <c r="V1459" s="7"/>
      <c r="AI1459" s="21"/>
      <c r="AJ1459" s="21"/>
    </row>
    <row r="1460" spans="1:36">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36">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36">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36">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36">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36">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36">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36">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36">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36">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36">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36">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36">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A1543" s="1"/>
      <c r="B1543" s="129"/>
      <c r="C1543" s="13"/>
      <c r="D1543" s="18"/>
      <c r="E1543" s="18"/>
      <c r="F1543" s="4"/>
      <c r="G1543" s="129"/>
      <c r="H1543" s="129"/>
      <c r="I1543" s="129"/>
      <c r="J1543" s="129"/>
      <c r="K1543" s="4"/>
      <c r="L1543" s="13"/>
      <c r="M1543" s="131"/>
      <c r="N1543" s="129"/>
      <c r="O1543" s="129"/>
      <c r="P1543" s="129"/>
      <c r="Q1543" s="129"/>
      <c r="R1543" s="4"/>
      <c r="S1543" s="4"/>
      <c r="T1543" s="4"/>
      <c r="U1543" s="5"/>
      <c r="V1543" s="7"/>
    </row>
    <row r="1544" spans="1:22">
      <c r="A1544" s="1"/>
      <c r="B1544" s="129"/>
      <c r="C1544" s="13"/>
      <c r="D1544" s="18"/>
      <c r="E1544" s="18"/>
      <c r="F1544" s="4"/>
      <c r="G1544" s="129"/>
      <c r="H1544" s="129"/>
      <c r="I1544" s="129"/>
      <c r="J1544" s="129"/>
      <c r="K1544" s="4"/>
      <c r="L1544" s="13"/>
      <c r="M1544" s="131"/>
      <c r="N1544" s="129"/>
      <c r="O1544" s="129"/>
      <c r="P1544" s="129"/>
      <c r="Q1544" s="129"/>
      <c r="R1544" s="4"/>
      <c r="S1544" s="4"/>
      <c r="T1544" s="4"/>
      <c r="U1544" s="5"/>
      <c r="V1544" s="7"/>
    </row>
    <row r="1545" spans="1:22">
      <c r="A1545" s="1"/>
      <c r="B1545" s="129"/>
      <c r="C1545" s="13"/>
      <c r="D1545" s="18"/>
      <c r="E1545" s="18"/>
      <c r="F1545" s="4"/>
      <c r="G1545" s="129"/>
      <c r="H1545" s="129"/>
      <c r="I1545" s="129"/>
      <c r="J1545" s="129"/>
      <c r="K1545" s="4"/>
      <c r="L1545" s="13"/>
      <c r="M1545" s="131"/>
      <c r="N1545" s="129"/>
      <c r="O1545" s="129"/>
      <c r="P1545" s="129"/>
      <c r="Q1545" s="129"/>
      <c r="R1545" s="4"/>
      <c r="S1545" s="4"/>
      <c r="T1545" s="4"/>
      <c r="U1545" s="5"/>
      <c r="V1545" s="7"/>
    </row>
    <row r="1546" spans="1:22">
      <c r="A1546" s="1"/>
      <c r="B1546" s="129"/>
      <c r="C1546" s="13"/>
      <c r="D1546" s="18"/>
      <c r="E1546" s="18"/>
      <c r="F1546" s="4"/>
      <c r="G1546" s="129"/>
      <c r="H1546" s="129"/>
      <c r="I1546" s="129"/>
      <c r="J1546" s="129"/>
      <c r="K1546" s="4"/>
      <c r="L1546" s="13"/>
      <c r="M1546" s="131"/>
      <c r="N1546" s="129"/>
      <c r="O1546" s="129"/>
      <c r="P1546" s="129"/>
      <c r="Q1546" s="129"/>
      <c r="R1546" s="4"/>
      <c r="S1546" s="4"/>
      <c r="T1546" s="4"/>
      <c r="U1546" s="5"/>
      <c r="V1546" s="7"/>
    </row>
    <row r="1547" spans="1:22">
      <c r="A1547" s="1"/>
      <c r="B1547" s="129"/>
      <c r="C1547" s="13"/>
      <c r="D1547" s="18"/>
      <c r="E1547" s="18"/>
      <c r="F1547" s="4"/>
      <c r="G1547" s="129"/>
      <c r="H1547" s="129"/>
      <c r="I1547" s="129"/>
      <c r="J1547" s="129"/>
      <c r="K1547" s="4"/>
      <c r="L1547" s="13"/>
      <c r="M1547" s="131"/>
      <c r="N1547" s="129"/>
      <c r="O1547" s="129"/>
      <c r="P1547" s="129"/>
      <c r="Q1547" s="129"/>
      <c r="R1547" s="4"/>
      <c r="S1547" s="4"/>
      <c r="T1547" s="4"/>
      <c r="U1547" s="5"/>
      <c r="V1547" s="7"/>
    </row>
    <row r="1548" spans="1:22">
      <c r="A1548" s="1"/>
      <c r="B1548" s="129"/>
      <c r="C1548" s="13"/>
      <c r="D1548" s="18"/>
      <c r="E1548" s="18"/>
      <c r="F1548" s="4"/>
      <c r="G1548" s="129"/>
      <c r="H1548" s="129"/>
      <c r="I1548" s="129"/>
      <c r="J1548" s="129"/>
      <c r="K1548" s="4"/>
      <c r="L1548" s="13"/>
      <c r="M1548" s="131"/>
      <c r="N1548" s="129"/>
      <c r="O1548" s="129"/>
      <c r="P1548" s="129"/>
      <c r="Q1548" s="129"/>
      <c r="R1548" s="4"/>
      <c r="S1548" s="4"/>
      <c r="T1548" s="4"/>
      <c r="U1548" s="5"/>
      <c r="V1548" s="7"/>
    </row>
    <row r="1549" spans="1:22">
      <c r="A1549" s="1"/>
      <c r="B1549" s="129"/>
      <c r="C1549" s="13"/>
      <c r="D1549" s="18"/>
      <c r="E1549" s="18"/>
      <c r="F1549" s="4"/>
      <c r="G1549" s="129"/>
      <c r="H1549" s="129"/>
      <c r="I1549" s="129"/>
      <c r="J1549" s="129"/>
      <c r="K1549" s="4"/>
      <c r="L1549" s="13"/>
      <c r="M1549" s="131"/>
      <c r="N1549" s="129"/>
      <c r="O1549" s="129"/>
      <c r="P1549" s="129"/>
      <c r="Q1549" s="129"/>
      <c r="R1549" s="4"/>
      <c r="S1549" s="4"/>
      <c r="T1549" s="4"/>
      <c r="U1549" s="5"/>
      <c r="V1549" s="7"/>
    </row>
    <row r="1550" spans="1:22">
      <c r="A1550" s="1"/>
      <c r="B1550" s="129"/>
      <c r="C1550" s="13"/>
      <c r="D1550" s="18"/>
      <c r="E1550" s="18"/>
      <c r="F1550" s="4"/>
      <c r="G1550" s="129"/>
      <c r="H1550" s="129"/>
      <c r="I1550" s="129"/>
      <c r="J1550" s="129"/>
      <c r="K1550" s="4"/>
      <c r="L1550" s="13"/>
      <c r="M1550" s="131"/>
      <c r="N1550" s="129"/>
      <c r="O1550" s="129"/>
      <c r="P1550" s="129"/>
      <c r="Q1550" s="129"/>
      <c r="R1550" s="4"/>
      <c r="S1550" s="4"/>
      <c r="T1550" s="4"/>
      <c r="U1550" s="5"/>
      <c r="V1550" s="7"/>
    </row>
    <row r="1551" spans="1:22">
      <c r="A1551" s="1"/>
      <c r="B1551" s="129"/>
      <c r="C1551" s="13"/>
      <c r="D1551" s="18"/>
      <c r="E1551" s="18"/>
      <c r="F1551" s="4"/>
      <c r="G1551" s="129"/>
      <c r="H1551" s="129"/>
      <c r="I1551" s="129"/>
      <c r="J1551" s="129"/>
      <c r="K1551" s="4"/>
      <c r="L1551" s="13"/>
      <c r="M1551" s="131"/>
      <c r="N1551" s="129"/>
      <c r="O1551" s="129"/>
      <c r="P1551" s="129"/>
      <c r="Q1551" s="129"/>
      <c r="R1551" s="4"/>
      <c r="S1551" s="4"/>
      <c r="T1551" s="4"/>
      <c r="U1551" s="5"/>
      <c r="V1551" s="7"/>
    </row>
    <row r="1552" spans="1:22">
      <c r="A1552" s="1"/>
      <c r="B1552" s="129"/>
      <c r="C1552" s="13"/>
      <c r="D1552" s="18"/>
      <c r="E1552" s="18"/>
      <c r="F1552" s="4"/>
      <c r="G1552" s="129"/>
      <c r="H1552" s="129"/>
      <c r="I1552" s="129"/>
      <c r="J1552" s="129"/>
      <c r="K1552" s="4"/>
      <c r="L1552" s="13"/>
      <c r="M1552" s="131"/>
      <c r="N1552" s="129"/>
      <c r="O1552" s="129"/>
      <c r="P1552" s="129"/>
      <c r="Q1552" s="129"/>
      <c r="R1552" s="4"/>
      <c r="S1552" s="4"/>
      <c r="T1552" s="4"/>
      <c r="U1552" s="5"/>
      <c r="V1552" s="7"/>
    </row>
    <row r="1553" spans="1:22">
      <c r="A1553" s="1"/>
      <c r="B1553" s="129"/>
      <c r="C1553" s="13"/>
      <c r="D1553" s="18"/>
      <c r="E1553" s="18"/>
      <c r="F1553" s="4"/>
      <c r="G1553" s="129"/>
      <c r="H1553" s="129"/>
      <c r="I1553" s="129"/>
      <c r="J1553" s="129"/>
      <c r="K1553" s="4"/>
      <c r="L1553" s="13"/>
      <c r="M1553" s="131"/>
      <c r="N1553" s="129"/>
      <c r="O1553" s="129"/>
      <c r="P1553" s="129"/>
      <c r="Q1553" s="129"/>
      <c r="R1553" s="4"/>
      <c r="S1553" s="4"/>
      <c r="T1553" s="4"/>
      <c r="U1553" s="5"/>
      <c r="V1553" s="7"/>
    </row>
    <row r="1554" spans="1:22">
      <c r="A1554" s="1"/>
      <c r="B1554" s="129"/>
      <c r="C1554" s="13"/>
      <c r="D1554" s="18"/>
      <c r="E1554" s="18"/>
      <c r="F1554" s="4"/>
      <c r="G1554" s="129"/>
      <c r="H1554" s="129"/>
      <c r="I1554" s="129"/>
      <c r="J1554" s="129"/>
      <c r="K1554" s="4"/>
      <c r="L1554" s="13"/>
      <c r="M1554" s="131"/>
      <c r="N1554" s="129"/>
      <c r="O1554" s="129"/>
      <c r="P1554" s="129"/>
      <c r="Q1554" s="129"/>
      <c r="R1554" s="4"/>
      <c r="S1554" s="4"/>
      <c r="T1554" s="4"/>
      <c r="U1554" s="5"/>
      <c r="V1554" s="7"/>
    </row>
    <row r="1555" spans="1:22">
      <c r="A1555" s="1"/>
      <c r="B1555" s="129"/>
      <c r="C1555" s="13"/>
      <c r="D1555" s="18"/>
      <c r="E1555" s="18"/>
      <c r="F1555" s="4"/>
      <c r="G1555" s="129"/>
      <c r="H1555" s="129"/>
      <c r="I1555" s="129"/>
      <c r="J1555" s="129"/>
      <c r="K1555" s="4"/>
      <c r="L1555" s="13"/>
      <c r="M1555" s="131"/>
      <c r="N1555" s="129"/>
      <c r="O1555" s="129"/>
      <c r="P1555" s="129"/>
      <c r="Q1555" s="129"/>
      <c r="R1555" s="4"/>
      <c r="S1555" s="4"/>
      <c r="T1555" s="4"/>
      <c r="U1555" s="5"/>
      <c r="V1555" s="7"/>
    </row>
    <row r="1556" spans="1:22">
      <c r="A1556" s="1"/>
      <c r="B1556" s="129"/>
      <c r="C1556" s="13"/>
      <c r="D1556" s="18"/>
      <c r="E1556" s="18"/>
      <c r="F1556" s="4"/>
      <c r="G1556" s="129"/>
      <c r="H1556" s="129"/>
      <c r="I1556" s="129"/>
      <c r="J1556" s="129"/>
      <c r="K1556" s="4"/>
      <c r="L1556" s="13"/>
      <c r="M1556" s="131"/>
      <c r="N1556" s="129"/>
      <c r="O1556" s="129"/>
      <c r="P1556" s="129"/>
      <c r="Q1556" s="129"/>
      <c r="R1556" s="4"/>
      <c r="S1556" s="4"/>
      <c r="T1556" s="4"/>
      <c r="U1556" s="5"/>
      <c r="V1556" s="7"/>
    </row>
    <row r="1557" spans="1:22">
      <c r="U1557" s="5"/>
      <c r="V1557" s="7"/>
    </row>
    <row r="1558" spans="1:22">
      <c r="U1558" s="5"/>
      <c r="V1558" s="7"/>
    </row>
    <row r="1559" spans="1:22">
      <c r="U1559" s="5"/>
      <c r="V1559" s="7"/>
    </row>
    <row r="1560" spans="1:22">
      <c r="U1560" s="5"/>
      <c r="V1560" s="7"/>
    </row>
    <row r="1561" spans="1:22">
      <c r="U1561" s="5"/>
      <c r="V1561" s="7"/>
    </row>
    <row r="1562" spans="1:22">
      <c r="U1562" s="5"/>
      <c r="V1562" s="7"/>
    </row>
    <row r="1563" spans="1:22">
      <c r="U1563" s="5"/>
      <c r="V1563" s="7"/>
    </row>
    <row r="1564" spans="1:22">
      <c r="U1564" s="5"/>
      <c r="V1564" s="7"/>
    </row>
    <row r="1565" spans="1:22">
      <c r="U1565" s="5"/>
      <c r="V1565" s="7"/>
    </row>
    <row r="1566" spans="1:22">
      <c r="U1566" s="5"/>
      <c r="V1566" s="7"/>
    </row>
    <row r="1567" spans="1:22">
      <c r="U1567" s="5"/>
      <c r="V1567" s="7"/>
    </row>
    <row r="1568" spans="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c r="U1855" s="5"/>
      <c r="V1855" s="7"/>
    </row>
    <row r="1856" spans="21:22">
      <c r="U1856" s="5"/>
      <c r="V1856" s="7"/>
    </row>
    <row r="1857" spans="21:22">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ht="16.5" customHeight="1">
      <c r="U1863" s="5"/>
      <c r="V1863" s="7"/>
    </row>
    <row r="1864" spans="21:22" ht="12" customHeight="1">
      <c r="U1864" s="5"/>
      <c r="V1864" s="7"/>
    </row>
    <row r="1865" spans="21:22" ht="15" customHeight="1">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7"/>
    </row>
    <row r="2075" spans="21:22">
      <c r="U2075" s="5"/>
      <c r="V2075" s="7"/>
    </row>
    <row r="2076" spans="21:22">
      <c r="U2076" s="5"/>
      <c r="V2076" s="7"/>
    </row>
    <row r="2077" spans="21:22">
      <c r="U2077" s="5"/>
      <c r="V2077" s="7"/>
    </row>
    <row r="2078" spans="21:22">
      <c r="U2078" s="5"/>
      <c r="V2078" s="7"/>
    </row>
    <row r="2079" spans="21:22">
      <c r="U2079" s="5"/>
      <c r="V2079" s="7"/>
    </row>
    <row r="2080" spans="21:22">
      <c r="U2080" s="5"/>
      <c r="V2080" s="7"/>
    </row>
    <row r="2081" spans="21:22">
      <c r="U2081" s="5"/>
      <c r="V2081" s="7"/>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177" spans="21:22">
      <c r="U2177" s="5"/>
      <c r="V2177" s="14"/>
    </row>
    <row r="2178" spans="21:22">
      <c r="U2178" s="5"/>
      <c r="V2178" s="14"/>
    </row>
    <row r="2179" spans="21:22">
      <c r="U2179" s="5"/>
      <c r="V2179" s="14"/>
    </row>
    <row r="2180" spans="21:22">
      <c r="U2180" s="5"/>
      <c r="V2180" s="14"/>
    </row>
    <row r="2181" spans="21:22">
      <c r="U2181" s="5"/>
      <c r="V2181" s="14"/>
    </row>
    <row r="2182" spans="21:22">
      <c r="U2182" s="5"/>
      <c r="V2182" s="14"/>
    </row>
    <row r="2183" spans="21:22">
      <c r="U2183" s="5"/>
      <c r="V2183" s="14"/>
    </row>
    <row r="2184" spans="21:22">
      <c r="U2184" s="5"/>
      <c r="V2184" s="14"/>
    </row>
    <row r="2185" spans="21:22">
      <c r="U2185" s="5"/>
      <c r="V2185" s="14"/>
    </row>
    <row r="2186" spans="21:22">
      <c r="U2186" s="5"/>
      <c r="V2186" s="14"/>
    </row>
    <row r="2187" spans="21:22">
      <c r="U2187" s="5"/>
      <c r="V2187" s="14"/>
    </row>
    <row r="2188" spans="21:22">
      <c r="U2188" s="5"/>
      <c r="V2188" s="14"/>
    </row>
    <row r="2189" spans="21:22">
      <c r="U2189" s="5"/>
      <c r="V2189" s="14"/>
    </row>
    <row r="2190" spans="21:22">
      <c r="U2190" s="5"/>
      <c r="V2190" s="14"/>
    </row>
    <row r="2789" spans="35:38">
      <c r="AI2789" s="270" t="s">
        <v>13</v>
      </c>
      <c r="AJ2789" s="270"/>
      <c r="AK2789" s="270"/>
      <c r="AL2789" s="270"/>
    </row>
    <row r="2790" spans="35:38">
      <c r="AI2790" s="3" t="s">
        <v>6</v>
      </c>
      <c r="AJ2790" s="22" t="s">
        <v>0</v>
      </c>
      <c r="AK2790" s="16" t="s">
        <v>12</v>
      </c>
      <c r="AL2790" s="3" t="s">
        <v>14</v>
      </c>
    </row>
    <row r="2791" spans="35:38" ht="18" customHeight="1">
      <c r="AI2791" s="3">
        <v>1</v>
      </c>
      <c r="AJ2791" s="23" t="s">
        <v>28</v>
      </c>
      <c r="AK2791" s="16">
        <f>COUNTIF(D$13:D$1556,"Informe de satisfacción del cliente externo")</f>
        <v>0</v>
      </c>
      <c r="AL2791" s="11" t="e">
        <f t="shared" ref="AL2791:AL2807" si="0">AK2791/$AK$2808</f>
        <v>#DIV/0!</v>
      </c>
    </row>
    <row r="2792" spans="35:38">
      <c r="AI2792" s="3">
        <v>2</v>
      </c>
      <c r="AJ2792" s="24" t="s">
        <v>27</v>
      </c>
      <c r="AK2792" s="16">
        <f>COUNTIF(D$13:D$1556,"Medición o seguimiento de los procesos o análisis de datos")</f>
        <v>0</v>
      </c>
      <c r="AL2792" s="11" t="e">
        <f t="shared" si="0"/>
        <v>#DIV/0!</v>
      </c>
    </row>
    <row r="2793" spans="35:38">
      <c r="AI2793" s="3">
        <v>3</v>
      </c>
      <c r="AJ2793" s="24" t="s">
        <v>22</v>
      </c>
      <c r="AK2793" s="16">
        <f>COUNTIF(D$13:D$1556,"Resultado de Auditorias Interna")</f>
        <v>0</v>
      </c>
      <c r="AL2793" s="11" t="e">
        <f t="shared" si="0"/>
        <v>#DIV/0!</v>
      </c>
    </row>
    <row r="2794" spans="35:38">
      <c r="AI2794" s="3">
        <v>4</v>
      </c>
      <c r="AJ2794" s="24" t="s">
        <v>23</v>
      </c>
      <c r="AK2794" s="16">
        <f>COUNTIF(D$13:D$1556,"Resultado de Auditorias Externa")</f>
        <v>0</v>
      </c>
      <c r="AL2794" s="11" t="e">
        <f t="shared" si="0"/>
        <v>#DIV/0!</v>
      </c>
    </row>
    <row r="2795" spans="35:38">
      <c r="AI2795" s="3">
        <v>5</v>
      </c>
      <c r="AJ2795" s="24" t="s">
        <v>24</v>
      </c>
      <c r="AK2795" s="16">
        <f>COUNTIF(D$13:D$1556,"Informe de satisfacción del cliente Interno.")</f>
        <v>0</v>
      </c>
      <c r="AL2795" s="11" t="e">
        <f t="shared" si="0"/>
        <v>#DIV/0!</v>
      </c>
    </row>
    <row r="2796" spans="35:38">
      <c r="AI2796" s="3">
        <v>6</v>
      </c>
      <c r="AJ2796" s="24" t="s">
        <v>25</v>
      </c>
      <c r="AK2796" s="16">
        <f>COUNTIF(D$13:D$1556,"Mediciones y análisis de los Objetivos de Calidad.")</f>
        <v>0</v>
      </c>
      <c r="AL2796" s="11" t="e">
        <f t="shared" si="0"/>
        <v>#DIV/0!</v>
      </c>
    </row>
    <row r="2797" spans="35:38">
      <c r="AI2797" s="3">
        <v>7</v>
      </c>
      <c r="AJ2797" s="25" t="s">
        <v>26</v>
      </c>
      <c r="AK2797" s="16">
        <f>COUNTIF(D$13:D$1556,"Informe de Entrada para la Revisión por la dirección.")</f>
        <v>0</v>
      </c>
      <c r="AL2797" s="11" t="e">
        <f t="shared" si="0"/>
        <v>#DIV/0!</v>
      </c>
    </row>
    <row r="2798" spans="35:38">
      <c r="AI2798" s="3">
        <v>8</v>
      </c>
      <c r="AJ2798" s="24" t="s">
        <v>39</v>
      </c>
      <c r="AK2798" s="16">
        <v>0</v>
      </c>
      <c r="AL2798" s="11" t="e">
        <f t="shared" si="0"/>
        <v>#DIV/0!</v>
      </c>
    </row>
    <row r="2799" spans="35:38">
      <c r="AI2799" s="3">
        <v>9</v>
      </c>
      <c r="AJ2799" s="24" t="s">
        <v>21</v>
      </c>
      <c r="AK2799" s="16">
        <f>COUNTIF(D$13:D$1556,"Peticiones, quejas, reclamos o solicitudes de los usuarios")</f>
        <v>0</v>
      </c>
      <c r="AL2799" s="11" t="e">
        <f t="shared" si="0"/>
        <v>#DIV/0!</v>
      </c>
    </row>
    <row r="2800" spans="35:38">
      <c r="AI2800" s="3">
        <v>10</v>
      </c>
      <c r="AJ2800" s="24" t="s">
        <v>1</v>
      </c>
      <c r="AK2800" s="16">
        <f>COUNTIF(D$13:D$1556,"Cumplimiento de determinaciones legales o normativas.")</f>
        <v>0</v>
      </c>
      <c r="AL2800" s="11" t="e">
        <f t="shared" si="0"/>
        <v>#DIV/0!</v>
      </c>
    </row>
    <row r="2801" spans="1:38" ht="21" customHeight="1">
      <c r="AI2801" s="3">
        <v>11</v>
      </c>
      <c r="AJ2801" s="26" t="s">
        <v>2</v>
      </c>
      <c r="AK2801" s="16">
        <f>COUNTIF(D$13:D$1556,"Producto y/o Servicio No Conforme")</f>
        <v>0</v>
      </c>
      <c r="AL2801" s="11" t="e">
        <f t="shared" si="0"/>
        <v>#DIV/0!</v>
      </c>
    </row>
    <row r="2802" spans="1:38" ht="20.25" customHeight="1">
      <c r="AI2802" s="3">
        <v>12</v>
      </c>
      <c r="AJ2802" s="23" t="s">
        <v>20</v>
      </c>
      <c r="AK2802" s="16">
        <f t="shared" ref="AK2802:AK2807" si="1">COUNTIF(D$13:D$1556,"Otros")</f>
        <v>0</v>
      </c>
      <c r="AL2802" s="11" t="e">
        <f t="shared" si="0"/>
        <v>#DIV/0!</v>
      </c>
    </row>
    <row r="2803" spans="1:38">
      <c r="A2803" s="13"/>
      <c r="AI2803" s="3">
        <v>13</v>
      </c>
      <c r="AJ2803" s="25" t="s">
        <v>18</v>
      </c>
      <c r="AK2803" s="16">
        <f t="shared" si="1"/>
        <v>0</v>
      </c>
      <c r="AL2803" s="11" t="e">
        <f t="shared" si="0"/>
        <v>#DIV/0!</v>
      </c>
    </row>
    <row r="2804" spans="1:38">
      <c r="A2804" s="13"/>
      <c r="AI2804" s="3">
        <v>14</v>
      </c>
      <c r="AJ2804" s="25" t="s">
        <v>19</v>
      </c>
      <c r="AK2804" s="16">
        <f t="shared" si="1"/>
        <v>0</v>
      </c>
      <c r="AL2804" s="11" t="e">
        <f t="shared" si="0"/>
        <v>#DIV/0!</v>
      </c>
    </row>
    <row r="2805" spans="1:38" ht="15.75" customHeight="1">
      <c r="A2805" s="13"/>
      <c r="AI2805" s="3">
        <v>15</v>
      </c>
      <c r="AJ2805" s="23" t="s">
        <v>37</v>
      </c>
      <c r="AK2805" s="16">
        <f t="shared" si="1"/>
        <v>0</v>
      </c>
      <c r="AL2805" s="11" t="e">
        <f t="shared" si="0"/>
        <v>#DIV/0!</v>
      </c>
    </row>
    <row r="2806" spans="1:38">
      <c r="A2806" s="13"/>
      <c r="AI2806" s="3">
        <v>16</v>
      </c>
      <c r="AJ2806" s="25" t="s">
        <v>38</v>
      </c>
      <c r="AK2806" s="16">
        <f t="shared" si="1"/>
        <v>0</v>
      </c>
      <c r="AL2806" s="11" t="e">
        <f t="shared" si="0"/>
        <v>#DIV/0!</v>
      </c>
    </row>
    <row r="2807" spans="1:38">
      <c r="A2807" s="13"/>
      <c r="AI2807" s="3">
        <v>17</v>
      </c>
      <c r="AJ2807" s="25" t="s">
        <v>3</v>
      </c>
      <c r="AK2807" s="16">
        <f t="shared" si="1"/>
        <v>0</v>
      </c>
      <c r="AL2807" s="11" t="e">
        <f t="shared" si="0"/>
        <v>#DIV/0!</v>
      </c>
    </row>
    <row r="2808" spans="1:38">
      <c r="AI2808" s="269" t="s">
        <v>12</v>
      </c>
      <c r="AJ2808" s="269"/>
      <c r="AK2808" s="16">
        <f>SUM(AK2791:AK2807)</f>
        <v>0</v>
      </c>
      <c r="AL2808" s="12" t="e">
        <f>SUM(AL2791:AL2807)</f>
        <v>#DIV/0!</v>
      </c>
    </row>
    <row r="2809" spans="1:38">
      <c r="AI2809" s="21"/>
      <c r="AJ2809" s="21"/>
      <c r="AK2809" s="8"/>
      <c r="AL2809" s="8"/>
    </row>
    <row r="2810" spans="1:38">
      <c r="AI2810" s="3" t="s">
        <v>6</v>
      </c>
      <c r="AJ2810" s="22" t="s">
        <v>4</v>
      </c>
      <c r="AK2810" s="16" t="s">
        <v>12</v>
      </c>
      <c r="AL2810" s="3" t="s">
        <v>14</v>
      </c>
    </row>
    <row r="2811" spans="1:38">
      <c r="AI2811" s="3">
        <v>1</v>
      </c>
      <c r="AJ2811" s="24" t="s">
        <v>5</v>
      </c>
      <c r="AK2811" s="16" t="e">
        <f>COUNTIF(#REF!,"Acción Preventiva")</f>
        <v>#REF!</v>
      </c>
      <c r="AL2811" s="12" t="e">
        <f>AK2811/$AK$2814</f>
        <v>#REF!</v>
      </c>
    </row>
    <row r="2812" spans="1:38">
      <c r="AI2812" s="3">
        <v>2</v>
      </c>
      <c r="AJ2812" s="24" t="s">
        <v>7</v>
      </c>
      <c r="AK2812" s="16" t="e">
        <f>COUNTIF(#REF!,"Acción Correctiva")</f>
        <v>#REF!</v>
      </c>
      <c r="AL2812" s="12" t="e">
        <f t="shared" ref="AL2812:AL2813" si="2">AK2812/$AK$2814</f>
        <v>#REF!</v>
      </c>
    </row>
    <row r="2813" spans="1:38">
      <c r="AI2813" s="3">
        <v>3</v>
      </c>
      <c r="AJ2813" s="24" t="s">
        <v>16</v>
      </c>
      <c r="AK2813" s="16" t="e">
        <f>COUNTIF(#REF!,"Observación")</f>
        <v>#REF!</v>
      </c>
      <c r="AL2813" s="12" t="e">
        <f t="shared" si="2"/>
        <v>#REF!</v>
      </c>
    </row>
    <row r="2814" spans="1:38">
      <c r="AI2814" s="269" t="s">
        <v>12</v>
      </c>
      <c r="AJ2814" s="269"/>
      <c r="AK2814" s="16" t="e">
        <f>SUM(AK2811:AK2813)</f>
        <v>#REF!</v>
      </c>
      <c r="AL2814" s="12" t="e">
        <f>SUM(AL2811:AL2813)</f>
        <v>#REF!</v>
      </c>
    </row>
    <row r="2815" spans="1:38">
      <c r="AI2815" s="21"/>
      <c r="AJ2815" s="21"/>
      <c r="AK2815" s="8"/>
      <c r="AL2815" s="8"/>
    </row>
    <row r="2816" spans="1:38">
      <c r="AI2816" s="21"/>
      <c r="AJ2816" s="21"/>
      <c r="AK2816" s="8"/>
      <c r="AL2816" s="8"/>
    </row>
    <row r="2817" spans="35:38">
      <c r="AI2817" s="21"/>
      <c r="AJ2817" s="21"/>
      <c r="AK2817" s="8"/>
      <c r="AL2817" s="8"/>
    </row>
    <row r="2818" spans="35:38">
      <c r="AI2818" s="3" t="s">
        <v>6</v>
      </c>
      <c r="AJ2818" s="22" t="s">
        <v>9</v>
      </c>
      <c r="AK2818" s="16" t="s">
        <v>12</v>
      </c>
      <c r="AL2818" s="3" t="s">
        <v>14</v>
      </c>
    </row>
    <row r="2819" spans="35:38">
      <c r="AI2819" s="3">
        <v>1</v>
      </c>
      <c r="AJ2819" s="27" t="s">
        <v>10</v>
      </c>
      <c r="AK2819" s="9">
        <f>COUNTIF(U$13:U$1556,"CERRADA")</f>
        <v>0</v>
      </c>
      <c r="AL2819" s="12" t="e">
        <f>AK2819/$AK$2822</f>
        <v>#DIV/0!</v>
      </c>
    </row>
    <row r="2820" spans="35:38">
      <c r="AI2820" s="3">
        <v>2</v>
      </c>
      <c r="AJ2820" s="28" t="s">
        <v>11</v>
      </c>
      <c r="AK2820" s="9">
        <f>COUNTIF(U$13:U$1556,"ABIERTA")</f>
        <v>0</v>
      </c>
      <c r="AL2820" s="12" t="e">
        <f t="shared" ref="AL2820:AL2821" si="3">AK2820/$AK$2822</f>
        <v>#DIV/0!</v>
      </c>
    </row>
    <row r="2821" spans="35:38">
      <c r="AI2821" s="3">
        <v>3</v>
      </c>
      <c r="AJ2821" s="3" t="s">
        <v>17</v>
      </c>
      <c r="AK2821" s="9">
        <f>COUNTIF(U$13:U$1556,"N.A")</f>
        <v>0</v>
      </c>
      <c r="AL2821" s="12" t="e">
        <f t="shared" si="3"/>
        <v>#DIV/0!</v>
      </c>
    </row>
    <row r="2822" spans="35:38">
      <c r="AI2822" s="269" t="s">
        <v>12</v>
      </c>
      <c r="AJ2822" s="269"/>
      <c r="AK2822" s="16">
        <f>SUM(AK2819:AK2821)</f>
        <v>0</v>
      </c>
      <c r="AL2822" s="12" t="e">
        <f>SUM(AL2819:AL2821)</f>
        <v>#DIV/0!</v>
      </c>
    </row>
    <row r="2823" spans="35:38">
      <c r="AI2823" s="21"/>
      <c r="AJ2823" s="21"/>
      <c r="AK2823" s="8"/>
      <c r="AL2823" s="8"/>
    </row>
  </sheetData>
  <mergeCells count="208">
    <mergeCell ref="V35:V38"/>
    <mergeCell ref="A35:A38"/>
    <mergeCell ref="M35:M38"/>
    <mergeCell ref="N35:N38"/>
    <mergeCell ref="O35:O38"/>
    <mergeCell ref="P35:P38"/>
    <mergeCell ref="Q35:Q38"/>
    <mergeCell ref="U35:U38"/>
    <mergeCell ref="R35:R38"/>
    <mergeCell ref="S35:S38"/>
    <mergeCell ref="T35:T38"/>
    <mergeCell ref="I35:I38"/>
    <mergeCell ref="H35:H38"/>
    <mergeCell ref="G35:G38"/>
    <mergeCell ref="F35:F38"/>
    <mergeCell ref="E35:E38"/>
    <mergeCell ref="D35:D38"/>
    <mergeCell ref="C35:C38"/>
    <mergeCell ref="B35:B38"/>
    <mergeCell ref="T32:T34"/>
    <mergeCell ref="U32:U34"/>
    <mergeCell ref="V32:V34"/>
    <mergeCell ref="A32:A34"/>
    <mergeCell ref="L32:L34"/>
    <mergeCell ref="M32:M34"/>
    <mergeCell ref="N32:N34"/>
    <mergeCell ref="O32:O34"/>
    <mergeCell ref="P32:P34"/>
    <mergeCell ref="Q32:Q34"/>
    <mergeCell ref="R32:R34"/>
    <mergeCell ref="S32:S34"/>
    <mergeCell ref="I32:I34"/>
    <mergeCell ref="H32:H34"/>
    <mergeCell ref="G32:G34"/>
    <mergeCell ref="F32:F34"/>
    <mergeCell ref="E32:E34"/>
    <mergeCell ref="D32:D34"/>
    <mergeCell ref="C32:C34"/>
    <mergeCell ref="B32:B34"/>
    <mergeCell ref="B27:B31"/>
    <mergeCell ref="A27:A31"/>
    <mergeCell ref="M27:M31"/>
    <mergeCell ref="N27:N31"/>
    <mergeCell ref="O27:O31"/>
    <mergeCell ref="P27:P31"/>
    <mergeCell ref="Q27:Q31"/>
    <mergeCell ref="R27:R31"/>
    <mergeCell ref="S27:S31"/>
    <mergeCell ref="V20:V22"/>
    <mergeCell ref="I27:I31"/>
    <mergeCell ref="H27:H31"/>
    <mergeCell ref="G27:G31"/>
    <mergeCell ref="F27:F31"/>
    <mergeCell ref="E27:E31"/>
    <mergeCell ref="D27:D31"/>
    <mergeCell ref="C27:C31"/>
    <mergeCell ref="T27:T31"/>
    <mergeCell ref="U27:U31"/>
    <mergeCell ref="V27:V31"/>
    <mergeCell ref="M20:M22"/>
    <mergeCell ref="N20:N22"/>
    <mergeCell ref="O20:O22"/>
    <mergeCell ref="P20:P22"/>
    <mergeCell ref="Q20:Q22"/>
    <mergeCell ref="R20:R22"/>
    <mergeCell ref="S20:S22"/>
    <mergeCell ref="T20:T22"/>
    <mergeCell ref="U20:U22"/>
    <mergeCell ref="I20:I22"/>
    <mergeCell ref="H20:H22"/>
    <mergeCell ref="G20:G22"/>
    <mergeCell ref="F20:F22"/>
    <mergeCell ref="E20:E22"/>
    <mergeCell ref="D20:D22"/>
    <mergeCell ref="C20:C22"/>
    <mergeCell ref="B20:B22"/>
    <mergeCell ref="A20:A22"/>
    <mergeCell ref="P15:P19"/>
    <mergeCell ref="Q15:Q19"/>
    <mergeCell ref="F5:H6"/>
    <mergeCell ref="F7:H8"/>
    <mergeCell ref="B55:B57"/>
    <mergeCell ref="B58:B59"/>
    <mergeCell ref="B51:B54"/>
    <mergeCell ref="B46:B47"/>
    <mergeCell ref="F11:F12"/>
    <mergeCell ref="I11:I12"/>
    <mergeCell ref="A10:H10"/>
    <mergeCell ref="E11:E12"/>
    <mergeCell ref="H11:H12"/>
    <mergeCell ref="A13:A14"/>
    <mergeCell ref="F15:F19"/>
    <mergeCell ref="G15:G19"/>
    <mergeCell ref="H15:H19"/>
    <mergeCell ref="I15:I19"/>
    <mergeCell ref="A15:A19"/>
    <mergeCell ref="B15:B19"/>
    <mergeCell ref="C15:C19"/>
    <mergeCell ref="D15:D19"/>
    <mergeCell ref="E15:E19"/>
    <mergeCell ref="B13:B14"/>
    <mergeCell ref="A23:A26"/>
    <mergeCell ref="B23:B26"/>
    <mergeCell ref="C23:C26"/>
    <mergeCell ref="D23:D26"/>
    <mergeCell ref="AI2822:AJ2822"/>
    <mergeCell ref="C44:C45"/>
    <mergeCell ref="F44:F45"/>
    <mergeCell ref="D44:D45"/>
    <mergeCell ref="AI2789:AL2789"/>
    <mergeCell ref="AI2808:AJ2808"/>
    <mergeCell ref="AI2814:AJ2814"/>
    <mergeCell ref="AI55:AJ55"/>
    <mergeCell ref="AI49:AJ49"/>
    <mergeCell ref="F46:F47"/>
    <mergeCell ref="C58:C59"/>
    <mergeCell ref="F51:F54"/>
    <mergeCell ref="F55:F57"/>
    <mergeCell ref="F49:F50"/>
    <mergeCell ref="C46:C47"/>
    <mergeCell ref="D46:D47"/>
    <mergeCell ref="F58:F59"/>
    <mergeCell ref="D55:D57"/>
    <mergeCell ref="C55:C57"/>
    <mergeCell ref="D58:D59"/>
    <mergeCell ref="C51:C54"/>
    <mergeCell ref="D51:D54"/>
    <mergeCell ref="AI41:AJ41"/>
    <mergeCell ref="F41:F42"/>
    <mergeCell ref="B41:B42"/>
    <mergeCell ref="D41:D42"/>
    <mergeCell ref="B44:B45"/>
    <mergeCell ref="C41:C42"/>
    <mergeCell ref="B49:B50"/>
    <mergeCell ref="C49:C50"/>
    <mergeCell ref="D49:D50"/>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V11:V12"/>
    <mergeCell ref="G11:G12"/>
    <mergeCell ref="R10:V10"/>
    <mergeCell ref="I5:N6"/>
    <mergeCell ref="A9:V9"/>
    <mergeCell ref="I7:N8"/>
    <mergeCell ref="A7:E8"/>
    <mergeCell ref="A5:E6"/>
    <mergeCell ref="AI35:AJ35"/>
    <mergeCell ref="R11:S11"/>
    <mergeCell ref="T11:T12"/>
    <mergeCell ref="N11:O11"/>
    <mergeCell ref="H13:H14"/>
    <mergeCell ref="I13:I14"/>
    <mergeCell ref="M13:M14"/>
    <mergeCell ref="N13:N14"/>
    <mergeCell ref="O13:O14"/>
    <mergeCell ref="P13:P14"/>
    <mergeCell ref="Q13:Q14"/>
    <mergeCell ref="R13:R14"/>
    <mergeCell ref="V13:V14"/>
    <mergeCell ref="P11:P12"/>
    <mergeCell ref="L15:L16"/>
    <mergeCell ref="L18:L19"/>
    <mergeCell ref="R15:R19"/>
    <mergeCell ref="S15:S19"/>
    <mergeCell ref="T15:T19"/>
    <mergeCell ref="U15:U19"/>
    <mergeCell ref="V15:V19"/>
    <mergeCell ref="M15:M19"/>
    <mergeCell ref="N15:N19"/>
    <mergeCell ref="O15:O19"/>
    <mergeCell ref="S13:S14"/>
    <mergeCell ref="T13:T14"/>
    <mergeCell ref="U13:U14"/>
    <mergeCell ref="L13:L14"/>
    <mergeCell ref="C13:C14"/>
    <mergeCell ref="D13:D14"/>
    <mergeCell ref="E13:E14"/>
    <mergeCell ref="F13:F14"/>
    <mergeCell ref="G13:G14"/>
    <mergeCell ref="E23:E26"/>
    <mergeCell ref="F23:F26"/>
    <mergeCell ref="G23:G26"/>
    <mergeCell ref="H23:H26"/>
    <mergeCell ref="I23:I26"/>
    <mergeCell ref="V23:V26"/>
    <mergeCell ref="M23:M26"/>
    <mergeCell ref="N23:N26"/>
    <mergeCell ref="O23:O26"/>
    <mergeCell ref="P23:P26"/>
    <mergeCell ref="Q23:Q26"/>
    <mergeCell ref="R23:R26"/>
    <mergeCell ref="S23:S26"/>
    <mergeCell ref="T23:T26"/>
    <mergeCell ref="U23:U26"/>
  </mergeCells>
  <dataValidations xWindow="899" yWindow="469" count="2">
    <dataValidation type="list" allowBlank="1" showInputMessage="1" showErrorMessage="1" errorTitle="ERROR SELECCIONAR DE LA LISTA" error="ERROR SELECCIONAR DE LA LISTA" promptTitle="SELECCIONAR DE LA LISTA" prompt="SELECCIONAR DE LA LISTA" sqref="D39:E2017">
      <formula1>$AJ$11:$AJ$34</formula1>
    </dataValidation>
    <dataValidation type="list" allowBlank="1" showInputMessage="1" showErrorMessage="1" errorTitle="Error" error="Seleccionar del listado" promptTitle="Error" prompt="Seleccionar del listado" sqref="U39:U2190">
      <formula1>$AJ$58:$AJ$60</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322"/>
      <c r="C2" s="322"/>
      <c r="D2" s="322"/>
      <c r="E2" s="322"/>
      <c r="F2" s="322"/>
      <c r="G2" s="322"/>
      <c r="H2" s="322"/>
    </row>
    <row r="3" spans="2:31" ht="27.75" customHeight="1" thickBot="1">
      <c r="B3" s="323" t="s">
        <v>47</v>
      </c>
      <c r="C3" s="324"/>
      <c r="D3" s="324"/>
      <c r="E3" s="324"/>
      <c r="F3" s="325"/>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326"/>
      <c r="C4" s="327"/>
      <c r="D4" s="327"/>
      <c r="E4" s="327"/>
      <c r="F4" s="328"/>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329"/>
      <c r="C5" s="330"/>
      <c r="D5" s="330"/>
      <c r="E5" s="330"/>
      <c r="F5" s="331"/>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332" t="s">
        <v>60</v>
      </c>
      <c r="C8" s="47" t="s">
        <v>61</v>
      </c>
      <c r="D8" s="48" t="s">
        <v>62</v>
      </c>
      <c r="E8" s="49">
        <v>1</v>
      </c>
      <c r="F8" s="50">
        <f>IF(E8=1,(1/6)*100,E8*(1/6)*100)</f>
        <v>16.666666666666664</v>
      </c>
      <c r="G8" s="335">
        <f>SUM(F8:F13)</f>
        <v>99.999999999999972</v>
      </c>
      <c r="H8" s="338">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333"/>
      <c r="C9" s="51" t="s">
        <v>63</v>
      </c>
      <c r="D9" s="52" t="s">
        <v>62</v>
      </c>
      <c r="E9" s="53">
        <v>1</v>
      </c>
      <c r="F9" s="54">
        <f>IF(E9=1,(1/6)*100,E9*(1/6)*100)</f>
        <v>16.666666666666664</v>
      </c>
      <c r="G9" s="336"/>
      <c r="H9" s="339"/>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333"/>
      <c r="C10" s="55" t="s">
        <v>64</v>
      </c>
      <c r="D10" s="52" t="s">
        <v>62</v>
      </c>
      <c r="E10" s="53">
        <v>1</v>
      </c>
      <c r="F10" s="54">
        <f t="shared" ref="F10:F12" si="0">IF(E10=1,(1/6)*100,E10*(1/6)*100)</f>
        <v>16.666666666666664</v>
      </c>
      <c r="G10" s="336"/>
      <c r="H10" s="339"/>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333"/>
      <c r="C11" s="56" t="s">
        <v>65</v>
      </c>
      <c r="D11" s="52" t="s">
        <v>62</v>
      </c>
      <c r="E11" s="53">
        <v>1</v>
      </c>
      <c r="F11" s="54">
        <f t="shared" si="0"/>
        <v>16.666666666666664</v>
      </c>
      <c r="G11" s="336"/>
      <c r="H11" s="339"/>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333"/>
      <c r="C12" s="55" t="s">
        <v>66</v>
      </c>
      <c r="D12" s="52" t="s">
        <v>62</v>
      </c>
      <c r="E12" s="53">
        <v>1</v>
      </c>
      <c r="F12" s="54">
        <f t="shared" si="0"/>
        <v>16.666666666666664</v>
      </c>
      <c r="G12" s="336"/>
      <c r="H12" s="339"/>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334"/>
      <c r="C13" s="57" t="s">
        <v>67</v>
      </c>
      <c r="D13" s="52" t="s">
        <v>62</v>
      </c>
      <c r="E13" s="58">
        <v>1</v>
      </c>
      <c r="F13" s="59">
        <f>IF(E13=1,(1/6)*100,E13*(1/6)*100)</f>
        <v>16.666666666666664</v>
      </c>
      <c r="G13" s="337"/>
      <c r="H13" s="340"/>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341" t="s">
        <v>68</v>
      </c>
      <c r="C14" s="60" t="s">
        <v>69</v>
      </c>
      <c r="D14" s="48" t="s">
        <v>62</v>
      </c>
      <c r="E14" s="61">
        <v>1</v>
      </c>
      <c r="F14" s="50">
        <f>IF(E14=1,(1/7)*100,E14*(1/7)*100)</f>
        <v>14.285714285714285</v>
      </c>
      <c r="G14" s="343">
        <f>SUM(F14:F20)</f>
        <v>99.999999999999972</v>
      </c>
      <c r="H14" s="345">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342"/>
      <c r="C15" s="55" t="s">
        <v>70</v>
      </c>
      <c r="D15" s="62" t="s">
        <v>62</v>
      </c>
      <c r="E15" s="63">
        <v>1</v>
      </c>
      <c r="F15" s="54">
        <f>IF(E15=1,(1/7)*100,E15*(1/7)*100)</f>
        <v>14.285714285714285</v>
      </c>
      <c r="G15" s="350"/>
      <c r="H15" s="355"/>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342"/>
      <c r="C16" s="56" t="s">
        <v>71</v>
      </c>
      <c r="D16" s="62" t="s">
        <v>62</v>
      </c>
      <c r="E16" s="64">
        <v>1</v>
      </c>
      <c r="F16" s="54">
        <f t="shared" ref="F16:F20" si="1">IF(E16=1,(1/7)*100,E16*(1/7)*100)</f>
        <v>14.285714285714285</v>
      </c>
      <c r="G16" s="350"/>
      <c r="H16" s="355"/>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342"/>
      <c r="C17" s="56" t="s">
        <v>72</v>
      </c>
      <c r="D17" s="62" t="s">
        <v>62</v>
      </c>
      <c r="E17" s="65">
        <v>1</v>
      </c>
      <c r="F17" s="54">
        <f t="shared" si="1"/>
        <v>14.285714285714285</v>
      </c>
      <c r="G17" s="350"/>
      <c r="H17" s="355"/>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342"/>
      <c r="C18" s="56" t="s">
        <v>73</v>
      </c>
      <c r="D18" s="62" t="s">
        <v>62</v>
      </c>
      <c r="E18" s="65">
        <v>1</v>
      </c>
      <c r="F18" s="54">
        <f t="shared" si="1"/>
        <v>14.285714285714285</v>
      </c>
      <c r="G18" s="350"/>
      <c r="H18" s="355"/>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342"/>
      <c r="C19" s="56" t="s">
        <v>66</v>
      </c>
      <c r="D19" s="62" t="s">
        <v>62</v>
      </c>
      <c r="E19" s="65">
        <v>1</v>
      </c>
      <c r="F19" s="54">
        <f t="shared" si="1"/>
        <v>14.285714285714285</v>
      </c>
      <c r="G19" s="350"/>
      <c r="H19" s="355"/>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354"/>
      <c r="C20" s="57" t="s">
        <v>74</v>
      </c>
      <c r="D20" s="66" t="s">
        <v>62</v>
      </c>
      <c r="E20" s="67">
        <v>1</v>
      </c>
      <c r="F20" s="68">
        <f t="shared" si="1"/>
        <v>14.285714285714285</v>
      </c>
      <c r="G20" s="344"/>
      <c r="H20" s="346"/>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356" t="s">
        <v>75</v>
      </c>
      <c r="C21" s="69" t="s">
        <v>76</v>
      </c>
      <c r="D21" s="48" t="s">
        <v>62</v>
      </c>
      <c r="E21" s="70">
        <v>1</v>
      </c>
      <c r="F21" s="50">
        <f>IF(E21=1,(1/4)*100,E21*(1/4)*100)</f>
        <v>25</v>
      </c>
      <c r="G21" s="343">
        <f>SUM(F21:F24)</f>
        <v>100</v>
      </c>
      <c r="H21" s="345">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357"/>
      <c r="C22" s="71" t="s">
        <v>77</v>
      </c>
      <c r="D22" s="62" t="s">
        <v>62</v>
      </c>
      <c r="E22" s="72">
        <v>1</v>
      </c>
      <c r="F22" s="54">
        <f t="shared" ref="F22:F24" si="2">IF(E22=1,(1/4)*100,E22*(1/4)*100)</f>
        <v>25</v>
      </c>
      <c r="G22" s="350"/>
      <c r="H22" s="355"/>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357"/>
      <c r="C23" s="73" t="s">
        <v>78</v>
      </c>
      <c r="D23" s="62" t="s">
        <v>62</v>
      </c>
      <c r="E23" s="74">
        <v>1</v>
      </c>
      <c r="F23" s="54">
        <f>IF(E23=1,(1/4)*100,E23*(1/4)*100)</f>
        <v>25</v>
      </c>
      <c r="G23" s="350"/>
      <c r="H23" s="355"/>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358"/>
      <c r="C24" s="75" t="s">
        <v>79</v>
      </c>
      <c r="D24" s="66" t="s">
        <v>62</v>
      </c>
      <c r="E24" s="76">
        <v>1</v>
      </c>
      <c r="F24" s="77">
        <f t="shared" si="2"/>
        <v>25</v>
      </c>
      <c r="G24" s="344"/>
      <c r="H24" s="346"/>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341" t="s">
        <v>81</v>
      </c>
      <c r="C26" s="85" t="s">
        <v>82</v>
      </c>
      <c r="D26" s="48" t="s">
        <v>62</v>
      </c>
      <c r="E26" s="70">
        <v>1</v>
      </c>
      <c r="F26" s="86">
        <f>IF(E26=1,(1/2)*100,E26*(1/2)*100)</f>
        <v>50</v>
      </c>
      <c r="G26" s="343">
        <f>SUM(F26:F27)</f>
        <v>100</v>
      </c>
      <c r="H26" s="345">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342"/>
      <c r="C27" s="87" t="s">
        <v>83</v>
      </c>
      <c r="D27" s="88" t="s">
        <v>62</v>
      </c>
      <c r="E27" s="89">
        <v>1</v>
      </c>
      <c r="F27" s="90">
        <f>IF(E27=1,(1/2)*100,E27*(1/2)*100)</f>
        <v>50</v>
      </c>
      <c r="G27" s="344"/>
      <c r="H27" s="346"/>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347" t="s">
        <v>84</v>
      </c>
      <c r="C28" s="47" t="s">
        <v>85</v>
      </c>
      <c r="D28" s="48" t="s">
        <v>62</v>
      </c>
      <c r="E28" s="49">
        <v>1</v>
      </c>
      <c r="F28" s="50">
        <f>IF(E28=1,(1/6)*100,E28*(1/6)*100)</f>
        <v>16.666666666666664</v>
      </c>
      <c r="G28" s="343">
        <f>SUM(F28:F33)</f>
        <v>99.999999999999972</v>
      </c>
      <c r="H28" s="351">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348"/>
      <c r="C29" s="51" t="s">
        <v>86</v>
      </c>
      <c r="D29" s="52" t="s">
        <v>62</v>
      </c>
      <c r="E29" s="53">
        <v>1</v>
      </c>
      <c r="F29" s="54">
        <f>IF(E29=1,(1/6)*100,E29*(1/6)*100)</f>
        <v>16.666666666666664</v>
      </c>
      <c r="G29" s="350"/>
      <c r="H29" s="352"/>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348"/>
      <c r="C30" s="55" t="s">
        <v>87</v>
      </c>
      <c r="D30" s="52" t="s">
        <v>62</v>
      </c>
      <c r="E30" s="53">
        <v>1</v>
      </c>
      <c r="F30" s="54">
        <f t="shared" ref="F30:F32" si="3">IF(E30=1,(1/6)*100,E30*(1/6)*100)</f>
        <v>16.666666666666664</v>
      </c>
      <c r="G30" s="350"/>
      <c r="H30" s="352"/>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348"/>
      <c r="C31" s="56" t="s">
        <v>88</v>
      </c>
      <c r="D31" s="52" t="s">
        <v>62</v>
      </c>
      <c r="E31" s="53">
        <v>1</v>
      </c>
      <c r="F31" s="54">
        <f t="shared" si="3"/>
        <v>16.666666666666664</v>
      </c>
      <c r="G31" s="350"/>
      <c r="H31" s="352"/>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348"/>
      <c r="C32" s="55" t="s">
        <v>89</v>
      </c>
      <c r="D32" s="52" t="s">
        <v>62</v>
      </c>
      <c r="E32" s="53">
        <v>1</v>
      </c>
      <c r="F32" s="54">
        <f t="shared" si="3"/>
        <v>16.666666666666664</v>
      </c>
      <c r="G32" s="350"/>
      <c r="H32" s="352"/>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349"/>
      <c r="C33" s="91" t="s">
        <v>90</v>
      </c>
      <c r="D33" s="92" t="s">
        <v>62</v>
      </c>
      <c r="E33" s="58">
        <v>1</v>
      </c>
      <c r="F33" s="93">
        <f>IF(E33=1,(1/6)*100,E33*(1/6)*100)</f>
        <v>16.666666666666664</v>
      </c>
      <c r="G33" s="344"/>
      <c r="H33" s="353"/>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347" t="s">
        <v>91</v>
      </c>
      <c r="C34" s="47" t="s">
        <v>92</v>
      </c>
      <c r="D34" s="48" t="s">
        <v>62</v>
      </c>
      <c r="E34" s="94">
        <v>1</v>
      </c>
      <c r="F34" s="50">
        <f>IF(E34=1,(1/5)*100,E34*(1/5)*100)</f>
        <v>20</v>
      </c>
      <c r="G34" s="343">
        <f>SUM(F34:F38)</f>
        <v>100</v>
      </c>
      <c r="H34" s="351">
        <f t="shared" ref="H34" si="4">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348"/>
      <c r="C35" s="95" t="s">
        <v>93</v>
      </c>
      <c r="D35" s="62" t="s">
        <v>62</v>
      </c>
      <c r="E35" s="96">
        <v>1</v>
      </c>
      <c r="F35" s="54">
        <f t="shared" ref="F35:F38" si="5">IF(E35=1,(1/5)*100,E35*(1/5)*100)</f>
        <v>20</v>
      </c>
      <c r="G35" s="350"/>
      <c r="H35" s="352"/>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348"/>
      <c r="C36" s="95" t="s">
        <v>94</v>
      </c>
      <c r="D36" s="62" t="s">
        <v>62</v>
      </c>
      <c r="E36" s="96">
        <v>1</v>
      </c>
      <c r="F36" s="54">
        <f t="shared" si="5"/>
        <v>20</v>
      </c>
      <c r="G36" s="350"/>
      <c r="H36" s="352"/>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348"/>
      <c r="C37" s="51" t="s">
        <v>95</v>
      </c>
      <c r="D37" s="52" t="s">
        <v>62</v>
      </c>
      <c r="E37" s="97">
        <v>1</v>
      </c>
      <c r="F37" s="54">
        <f t="shared" si="5"/>
        <v>20</v>
      </c>
      <c r="G37" s="350"/>
      <c r="H37" s="352"/>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349"/>
      <c r="C38" s="98" t="s">
        <v>96</v>
      </c>
      <c r="D38" s="92" t="s">
        <v>62</v>
      </c>
      <c r="E38" s="99">
        <v>1</v>
      </c>
      <c r="F38" s="93">
        <f t="shared" si="5"/>
        <v>20</v>
      </c>
      <c r="G38" s="344"/>
      <c r="H38" s="353"/>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347" t="s">
        <v>97</v>
      </c>
      <c r="C39" s="47" t="s">
        <v>98</v>
      </c>
      <c r="D39" s="48" t="s">
        <v>62</v>
      </c>
      <c r="E39" s="94">
        <v>1</v>
      </c>
      <c r="F39" s="100">
        <f>IF(E39=1,(1/3)*100,E39*(1/3)*100)</f>
        <v>33.333333333333329</v>
      </c>
      <c r="G39" s="343">
        <f>SUM(F39:F41)</f>
        <v>99.999999999999986</v>
      </c>
      <c r="H39" s="345">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348"/>
      <c r="C40" s="95" t="s">
        <v>99</v>
      </c>
      <c r="D40" s="62" t="s">
        <v>62</v>
      </c>
      <c r="E40" s="96">
        <v>1</v>
      </c>
      <c r="F40" s="59">
        <f t="shared" ref="F40:F50" si="6">IF(E40=1,(1/3)*100,E40*(1/3)*100)</f>
        <v>33.333333333333329</v>
      </c>
      <c r="G40" s="350"/>
      <c r="H40" s="355"/>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349"/>
      <c r="C41" s="91" t="s">
        <v>100</v>
      </c>
      <c r="D41" s="66" t="s">
        <v>62</v>
      </c>
      <c r="E41" s="101">
        <v>1</v>
      </c>
      <c r="F41" s="93">
        <f t="shared" si="6"/>
        <v>33.333333333333329</v>
      </c>
      <c r="G41" s="344"/>
      <c r="H41" s="346"/>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347" t="s">
        <v>101</v>
      </c>
      <c r="C42" s="47" t="s">
        <v>102</v>
      </c>
      <c r="D42" s="48" t="s">
        <v>62</v>
      </c>
      <c r="E42" s="94">
        <v>1</v>
      </c>
      <c r="F42" s="100">
        <f>IF(E42=1,(1/3)*100,E42*(1/3)*100)</f>
        <v>33.333333333333329</v>
      </c>
      <c r="G42" s="343">
        <f>SUM(F42:F44)</f>
        <v>99.999999999999986</v>
      </c>
      <c r="H42" s="345">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348"/>
      <c r="C43" s="51" t="s">
        <v>103</v>
      </c>
      <c r="D43" s="62" t="s">
        <v>62</v>
      </c>
      <c r="E43" s="96">
        <v>1</v>
      </c>
      <c r="F43" s="59">
        <f t="shared" si="6"/>
        <v>33.333333333333329</v>
      </c>
      <c r="G43" s="350"/>
      <c r="H43" s="355"/>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349"/>
      <c r="C44" s="98" t="s">
        <v>104</v>
      </c>
      <c r="D44" s="66" t="s">
        <v>62</v>
      </c>
      <c r="E44" s="101">
        <v>1</v>
      </c>
      <c r="F44" s="93">
        <f t="shared" si="6"/>
        <v>33.333333333333329</v>
      </c>
      <c r="G44" s="344"/>
      <c r="H44" s="346"/>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347" t="s">
        <v>105</v>
      </c>
      <c r="C45" s="47" t="s">
        <v>106</v>
      </c>
      <c r="D45" s="48" t="s">
        <v>62</v>
      </c>
      <c r="E45" s="94">
        <v>1</v>
      </c>
      <c r="F45" s="100">
        <f>IF(E45=1,(1/3)*100,E45*(1/3)*100)</f>
        <v>33.333333333333329</v>
      </c>
      <c r="G45" s="343">
        <f>SUM(F45:F47)</f>
        <v>99.999999999999986</v>
      </c>
      <c r="H45" s="345">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348"/>
      <c r="C46" s="95" t="s">
        <v>107</v>
      </c>
      <c r="D46" s="62" t="s">
        <v>62</v>
      </c>
      <c r="E46" s="96">
        <v>1</v>
      </c>
      <c r="F46" s="59">
        <f t="shared" si="6"/>
        <v>33.333333333333329</v>
      </c>
      <c r="G46" s="350"/>
      <c r="H46" s="355"/>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349"/>
      <c r="C47" s="91" t="s">
        <v>108</v>
      </c>
      <c r="D47" s="66" t="s">
        <v>62</v>
      </c>
      <c r="E47" s="101">
        <v>1</v>
      </c>
      <c r="F47" s="93">
        <f t="shared" si="6"/>
        <v>33.333333333333329</v>
      </c>
      <c r="G47" s="344"/>
      <c r="H47" s="346"/>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347" t="s">
        <v>109</v>
      </c>
      <c r="C48" s="47" t="s">
        <v>110</v>
      </c>
      <c r="D48" s="48" t="s">
        <v>62</v>
      </c>
      <c r="E48" s="94">
        <v>1</v>
      </c>
      <c r="F48" s="100">
        <f>IF(E48=1,(1/3)*100,E48*(1/3)*100)</f>
        <v>33.333333333333329</v>
      </c>
      <c r="G48" s="343">
        <f>SUM(F48:F50)</f>
        <v>99.999999999999986</v>
      </c>
      <c r="H48" s="345">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348"/>
      <c r="C49" s="51" t="s">
        <v>111</v>
      </c>
      <c r="D49" s="62" t="s">
        <v>62</v>
      </c>
      <c r="E49" s="96">
        <v>1</v>
      </c>
      <c r="F49" s="59">
        <f t="shared" si="6"/>
        <v>33.333333333333329</v>
      </c>
      <c r="G49" s="350"/>
      <c r="H49" s="355"/>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349"/>
      <c r="C50" s="98" t="s">
        <v>112</v>
      </c>
      <c r="D50" s="66" t="s">
        <v>62</v>
      </c>
      <c r="E50" s="101">
        <v>1</v>
      </c>
      <c r="F50" s="93">
        <f t="shared" si="6"/>
        <v>33.333333333333329</v>
      </c>
      <c r="G50" s="344"/>
      <c r="H50" s="346"/>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347" t="s">
        <v>113</v>
      </c>
      <c r="C51" s="47" t="s">
        <v>114</v>
      </c>
      <c r="D51" s="48" t="s">
        <v>62</v>
      </c>
      <c r="E51" s="70">
        <v>1</v>
      </c>
      <c r="F51" s="50">
        <f>IF(E51=1,(1/4)*100,E51*(1/4)*100)</f>
        <v>25</v>
      </c>
      <c r="G51" s="343">
        <f>SUM(F51:F54)</f>
        <v>100</v>
      </c>
      <c r="H51" s="345">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348"/>
      <c r="C52" s="95" t="s">
        <v>115</v>
      </c>
      <c r="D52" s="62" t="s">
        <v>62</v>
      </c>
      <c r="E52" s="72">
        <v>1</v>
      </c>
      <c r="F52" s="54">
        <f t="shared" ref="F52" si="7">IF(E52=1,(1/4)*100,E52*(1/4)*100)</f>
        <v>25</v>
      </c>
      <c r="G52" s="350"/>
      <c r="H52" s="355"/>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348"/>
      <c r="C53" s="95" t="s">
        <v>116</v>
      </c>
      <c r="D53" s="62" t="s">
        <v>62</v>
      </c>
      <c r="E53" s="74">
        <v>1</v>
      </c>
      <c r="F53" s="54">
        <f>IF(E53=1,(1/4)*100,E53*(1/4)*100)</f>
        <v>25</v>
      </c>
      <c r="G53" s="350"/>
      <c r="H53" s="355"/>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349"/>
      <c r="C54" s="91" t="s">
        <v>117</v>
      </c>
      <c r="D54" s="66" t="s">
        <v>62</v>
      </c>
      <c r="E54" s="76">
        <v>1</v>
      </c>
      <c r="F54" s="77">
        <f t="shared" ref="F54" si="8">IF(E54=1,(1/4)*100,E54*(1/4)*100)</f>
        <v>25</v>
      </c>
      <c r="G54" s="344"/>
      <c r="H54" s="346"/>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347" t="s">
        <v>118</v>
      </c>
      <c r="C55" s="47" t="s">
        <v>119</v>
      </c>
      <c r="D55" s="48" t="s">
        <v>62</v>
      </c>
      <c r="E55" s="94">
        <v>1</v>
      </c>
      <c r="F55" s="50">
        <f>IF(E55=1,(1/5)*100,E55*(1/5)*100)</f>
        <v>20</v>
      </c>
      <c r="G55" s="343">
        <f>SUM(F55:F59)</f>
        <v>100</v>
      </c>
      <c r="H55" s="351">
        <f t="shared" ref="H55" si="9">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348"/>
      <c r="C56" s="95" t="s">
        <v>120</v>
      </c>
      <c r="D56" s="62" t="s">
        <v>62</v>
      </c>
      <c r="E56" s="96">
        <v>1</v>
      </c>
      <c r="F56" s="54">
        <f t="shared" ref="F56:F64" si="10">IF(E56=1,(1/5)*100,E56*(1/5)*100)</f>
        <v>20</v>
      </c>
      <c r="G56" s="350"/>
      <c r="H56" s="352"/>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348"/>
      <c r="C57" s="95" t="s">
        <v>121</v>
      </c>
      <c r="D57" s="62" t="s">
        <v>62</v>
      </c>
      <c r="E57" s="96">
        <v>1</v>
      </c>
      <c r="F57" s="54">
        <f t="shared" si="10"/>
        <v>20</v>
      </c>
      <c r="G57" s="350"/>
      <c r="H57" s="352"/>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348"/>
      <c r="C58" s="95" t="s">
        <v>122</v>
      </c>
      <c r="D58" s="52" t="s">
        <v>62</v>
      </c>
      <c r="E58" s="97">
        <v>1</v>
      </c>
      <c r="F58" s="54">
        <f t="shared" si="10"/>
        <v>20</v>
      </c>
      <c r="G58" s="350"/>
      <c r="H58" s="352"/>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349"/>
      <c r="C59" s="91" t="s">
        <v>123</v>
      </c>
      <c r="D59" s="92" t="s">
        <v>62</v>
      </c>
      <c r="E59" s="99">
        <v>1</v>
      </c>
      <c r="F59" s="93">
        <f t="shared" si="10"/>
        <v>20</v>
      </c>
      <c r="G59" s="344"/>
      <c r="H59" s="353"/>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359" t="s">
        <v>124</v>
      </c>
      <c r="C60" s="47" t="s">
        <v>125</v>
      </c>
      <c r="D60" s="48" t="s">
        <v>62</v>
      </c>
      <c r="E60" s="94">
        <v>1</v>
      </c>
      <c r="F60" s="50">
        <f>IF(E60=1,(1/5)*100,E60*(1/5)*100)</f>
        <v>20</v>
      </c>
      <c r="G60" s="343">
        <f>SUM(F60:F64)</f>
        <v>100</v>
      </c>
      <c r="H60" s="351">
        <f t="shared" ref="H60" si="11">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360"/>
      <c r="C61" s="95" t="s">
        <v>126</v>
      </c>
      <c r="D61" s="62" t="s">
        <v>62</v>
      </c>
      <c r="E61" s="96">
        <v>1</v>
      </c>
      <c r="F61" s="54">
        <f t="shared" si="10"/>
        <v>20</v>
      </c>
      <c r="G61" s="350"/>
      <c r="H61" s="352"/>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360"/>
      <c r="C62" s="95" t="s">
        <v>127</v>
      </c>
      <c r="D62" s="62" t="s">
        <v>62</v>
      </c>
      <c r="E62" s="96">
        <v>1</v>
      </c>
      <c r="F62" s="54">
        <f t="shared" si="10"/>
        <v>20</v>
      </c>
      <c r="G62" s="350"/>
      <c r="H62" s="352"/>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360"/>
      <c r="C63" s="95" t="s">
        <v>128</v>
      </c>
      <c r="D63" s="52" t="s">
        <v>62</v>
      </c>
      <c r="E63" s="97">
        <v>1</v>
      </c>
      <c r="F63" s="54">
        <f t="shared" si="10"/>
        <v>20</v>
      </c>
      <c r="G63" s="350"/>
      <c r="H63" s="352"/>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361"/>
      <c r="C64" s="91" t="s">
        <v>129</v>
      </c>
      <c r="D64" s="92" t="s">
        <v>62</v>
      </c>
      <c r="E64" s="99">
        <v>1</v>
      </c>
      <c r="F64" s="93">
        <f t="shared" si="10"/>
        <v>20</v>
      </c>
      <c r="G64" s="344"/>
      <c r="H64" s="353"/>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347" t="s">
        <v>130</v>
      </c>
      <c r="C65" s="47" t="s">
        <v>131</v>
      </c>
      <c r="D65" s="48" t="s">
        <v>62</v>
      </c>
      <c r="E65" s="49">
        <v>1</v>
      </c>
      <c r="F65" s="50">
        <f>IF(E65=1,(1/6)*100,E65*(1/6)*100)</f>
        <v>16.666666666666664</v>
      </c>
      <c r="G65" s="343">
        <f>SUM(F65:F70)</f>
        <v>99.999999999999972</v>
      </c>
      <c r="H65" s="351">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348"/>
      <c r="C66" s="95" t="s">
        <v>132</v>
      </c>
      <c r="D66" s="52" t="s">
        <v>62</v>
      </c>
      <c r="E66" s="53">
        <v>1</v>
      </c>
      <c r="F66" s="54">
        <f>IF(E66=1,(1/6)*100,E66*(1/6)*100)</f>
        <v>16.666666666666664</v>
      </c>
      <c r="G66" s="350"/>
      <c r="H66" s="352"/>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348"/>
      <c r="C67" s="95" t="s">
        <v>133</v>
      </c>
      <c r="D67" s="52" t="s">
        <v>62</v>
      </c>
      <c r="E67" s="53">
        <v>1</v>
      </c>
      <c r="F67" s="54">
        <f t="shared" ref="F67:F69" si="12">IF(E67=1,(1/6)*100,E67*(1/6)*100)</f>
        <v>16.666666666666664</v>
      </c>
      <c r="G67" s="350"/>
      <c r="H67" s="352"/>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348"/>
      <c r="C68" s="95" t="s">
        <v>134</v>
      </c>
      <c r="D68" s="52" t="s">
        <v>62</v>
      </c>
      <c r="E68" s="53">
        <v>1</v>
      </c>
      <c r="F68" s="54">
        <f t="shared" si="12"/>
        <v>16.666666666666664</v>
      </c>
      <c r="G68" s="350"/>
      <c r="H68" s="352"/>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348"/>
      <c r="C69" s="95" t="s">
        <v>135</v>
      </c>
      <c r="D69" s="52" t="s">
        <v>62</v>
      </c>
      <c r="E69" s="53">
        <v>1</v>
      </c>
      <c r="F69" s="54">
        <f t="shared" si="12"/>
        <v>16.666666666666664</v>
      </c>
      <c r="G69" s="350"/>
      <c r="H69" s="352"/>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349"/>
      <c r="C70" s="91" t="s">
        <v>136</v>
      </c>
      <c r="D70" s="92" t="s">
        <v>62</v>
      </c>
      <c r="E70" s="58">
        <v>1</v>
      </c>
      <c r="F70" s="93">
        <f>IF(E70=1,(1/6)*100,E70*(1/6)*100)</f>
        <v>16.666666666666664</v>
      </c>
      <c r="G70" s="344"/>
      <c r="H70" s="353"/>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347" t="s">
        <v>137</v>
      </c>
      <c r="C71" s="47" t="s">
        <v>138</v>
      </c>
      <c r="D71" s="48" t="s">
        <v>62</v>
      </c>
      <c r="E71" s="94">
        <v>1</v>
      </c>
      <c r="F71" s="100">
        <f>IF(E71=1,(1/10)*100,E71*(1/10)*100)</f>
        <v>10</v>
      </c>
      <c r="G71" s="343">
        <f>SUM(F71:F80)</f>
        <v>100</v>
      </c>
      <c r="H71" s="345">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348"/>
      <c r="C72" s="95" t="s">
        <v>139</v>
      </c>
      <c r="D72" s="62" t="s">
        <v>62</v>
      </c>
      <c r="E72" s="96">
        <v>1</v>
      </c>
      <c r="F72" s="59">
        <f t="shared" ref="F72:F80" si="13">IF(E72=1,(1/10)*100,E72*(1/10)*100)</f>
        <v>10</v>
      </c>
      <c r="G72" s="350"/>
      <c r="H72" s="355"/>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348"/>
      <c r="C73" s="95" t="s">
        <v>140</v>
      </c>
      <c r="D73" s="62" t="s">
        <v>62</v>
      </c>
      <c r="E73" s="96">
        <v>1</v>
      </c>
      <c r="F73" s="59">
        <f t="shared" si="13"/>
        <v>10</v>
      </c>
      <c r="G73" s="350"/>
      <c r="H73" s="355"/>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348"/>
      <c r="C74" s="95" t="s">
        <v>141</v>
      </c>
      <c r="D74" s="62" t="s">
        <v>62</v>
      </c>
      <c r="E74" s="96">
        <v>1</v>
      </c>
      <c r="F74" s="59">
        <f t="shared" si="13"/>
        <v>10</v>
      </c>
      <c r="G74" s="350"/>
      <c r="H74" s="355"/>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348"/>
      <c r="C75" s="95" t="s">
        <v>142</v>
      </c>
      <c r="D75" s="62" t="s">
        <v>62</v>
      </c>
      <c r="E75" s="96">
        <v>1</v>
      </c>
      <c r="F75" s="59">
        <f t="shared" si="13"/>
        <v>10</v>
      </c>
      <c r="G75" s="350"/>
      <c r="H75" s="355"/>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348"/>
      <c r="C76" s="95" t="s">
        <v>143</v>
      </c>
      <c r="D76" s="62" t="s">
        <v>62</v>
      </c>
      <c r="E76" s="96">
        <v>1</v>
      </c>
      <c r="F76" s="59">
        <f t="shared" si="13"/>
        <v>10</v>
      </c>
      <c r="G76" s="350"/>
      <c r="H76" s="355"/>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348"/>
      <c r="C77" s="95" t="s">
        <v>144</v>
      </c>
      <c r="D77" s="62" t="s">
        <v>62</v>
      </c>
      <c r="E77" s="96">
        <v>1</v>
      </c>
      <c r="F77" s="59">
        <f t="shared" si="13"/>
        <v>10</v>
      </c>
      <c r="G77" s="350"/>
      <c r="H77" s="355"/>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348"/>
      <c r="C78" s="95" t="s">
        <v>145</v>
      </c>
      <c r="D78" s="62" t="s">
        <v>62</v>
      </c>
      <c r="E78" s="96">
        <v>1</v>
      </c>
      <c r="F78" s="59">
        <f t="shared" si="13"/>
        <v>10</v>
      </c>
      <c r="G78" s="350"/>
      <c r="H78" s="355"/>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348"/>
      <c r="C79" s="95" t="s">
        <v>146</v>
      </c>
      <c r="D79" s="62" t="s">
        <v>62</v>
      </c>
      <c r="E79" s="96">
        <v>1</v>
      </c>
      <c r="F79" s="59">
        <f t="shared" si="13"/>
        <v>10</v>
      </c>
      <c r="G79" s="350"/>
      <c r="H79" s="355"/>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349"/>
      <c r="C80" s="91" t="s">
        <v>147</v>
      </c>
      <c r="D80" s="66" t="s">
        <v>62</v>
      </c>
      <c r="E80" s="101">
        <v>1</v>
      </c>
      <c r="F80" s="93">
        <f t="shared" si="13"/>
        <v>10</v>
      </c>
      <c r="G80" s="344"/>
      <c r="H80" s="346"/>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347" t="s">
        <v>148</v>
      </c>
      <c r="C81" s="47" t="s">
        <v>149</v>
      </c>
      <c r="D81" s="48" t="s">
        <v>62</v>
      </c>
      <c r="E81" s="70">
        <v>1</v>
      </c>
      <c r="F81" s="50">
        <f>IF(E81=1,(1/4)*100,E81*(1/4)*100)</f>
        <v>25</v>
      </c>
      <c r="G81" s="343">
        <f>SUM(F81:F84)</f>
        <v>100</v>
      </c>
      <c r="H81" s="345">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348"/>
      <c r="C82" s="95" t="s">
        <v>150</v>
      </c>
      <c r="D82" s="62" t="s">
        <v>62</v>
      </c>
      <c r="E82" s="72">
        <v>1</v>
      </c>
      <c r="F82" s="54">
        <f t="shared" ref="F82" si="14">IF(E82=1,(1/4)*100,E82*(1/4)*100)</f>
        <v>25</v>
      </c>
      <c r="G82" s="350"/>
      <c r="H82" s="355"/>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348"/>
      <c r="C83" s="95" t="s">
        <v>151</v>
      </c>
      <c r="D83" s="62" t="s">
        <v>62</v>
      </c>
      <c r="E83" s="74">
        <v>1</v>
      </c>
      <c r="F83" s="54">
        <f>IF(E83=1,(1/4)*100,E83*(1/4)*100)</f>
        <v>25</v>
      </c>
      <c r="G83" s="350"/>
      <c r="H83" s="355"/>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349"/>
      <c r="C84" s="91" t="s">
        <v>152</v>
      </c>
      <c r="D84" s="66" t="s">
        <v>62</v>
      </c>
      <c r="E84" s="76">
        <v>1</v>
      </c>
      <c r="F84" s="77">
        <f t="shared" ref="F84" si="15">IF(E84=1,(1/4)*100,E84*(1/4)*100)</f>
        <v>25</v>
      </c>
      <c r="G84" s="344"/>
      <c r="H84" s="346"/>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347" t="s">
        <v>153</v>
      </c>
      <c r="C85" s="102" t="s">
        <v>154</v>
      </c>
      <c r="D85" s="103" t="s">
        <v>62</v>
      </c>
      <c r="E85" s="94">
        <v>1</v>
      </c>
      <c r="F85" s="100">
        <f>IF(E85=1,(1/3)*100,E85*(1/3)*100)</f>
        <v>33.333333333333329</v>
      </c>
      <c r="G85" s="343">
        <f>SUM(F85:F87)</f>
        <v>99.999999999999986</v>
      </c>
      <c r="H85" s="345">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348"/>
      <c r="C86" s="104" t="s">
        <v>155</v>
      </c>
      <c r="D86" s="105" t="s">
        <v>62</v>
      </c>
      <c r="E86" s="96">
        <v>1</v>
      </c>
      <c r="F86" s="59">
        <f t="shared" ref="F86:F87" si="16">IF(E86=1,(1/3)*100,E86*(1/3)*100)</f>
        <v>33.333333333333329</v>
      </c>
      <c r="G86" s="350"/>
      <c r="H86" s="355"/>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349"/>
      <c r="C87" s="106" t="s">
        <v>156</v>
      </c>
      <c r="D87" s="107" t="s">
        <v>62</v>
      </c>
      <c r="E87" s="101">
        <v>1</v>
      </c>
      <c r="F87" s="93">
        <f t="shared" si="16"/>
        <v>33.333333333333329</v>
      </c>
      <c r="G87" s="344"/>
      <c r="H87" s="346"/>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347" t="s">
        <v>157</v>
      </c>
      <c r="C88" s="108" t="s">
        <v>158</v>
      </c>
      <c r="D88" s="48" t="s">
        <v>62</v>
      </c>
      <c r="E88" s="94">
        <v>1</v>
      </c>
      <c r="F88" s="50">
        <f>IF(E88=1,(1/5)*100,E88*(1/5)*100)</f>
        <v>20</v>
      </c>
      <c r="G88" s="343">
        <f>SUM(F88:F92)</f>
        <v>100</v>
      </c>
      <c r="H88" s="351">
        <f t="shared" ref="H88" si="17">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348"/>
      <c r="C89" s="109" t="s">
        <v>159</v>
      </c>
      <c r="D89" s="62" t="s">
        <v>62</v>
      </c>
      <c r="E89" s="96">
        <v>1</v>
      </c>
      <c r="F89" s="54">
        <f t="shared" ref="F89:F92" si="18">IF(E89=1,(1/5)*100,E89*(1/5)*100)</f>
        <v>20</v>
      </c>
      <c r="G89" s="350"/>
      <c r="H89" s="352"/>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348"/>
      <c r="C90" s="109" t="s">
        <v>160</v>
      </c>
      <c r="D90" s="62" t="s">
        <v>62</v>
      </c>
      <c r="E90" s="96">
        <v>1</v>
      </c>
      <c r="F90" s="54">
        <f t="shared" si="18"/>
        <v>20</v>
      </c>
      <c r="G90" s="350"/>
      <c r="H90" s="352"/>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348"/>
      <c r="C91" s="109" t="s">
        <v>161</v>
      </c>
      <c r="D91" s="52" t="s">
        <v>62</v>
      </c>
      <c r="E91" s="97">
        <v>1</v>
      </c>
      <c r="F91" s="54">
        <f t="shared" si="18"/>
        <v>20</v>
      </c>
      <c r="G91" s="350"/>
      <c r="H91" s="352"/>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349"/>
      <c r="C92" s="110" t="s">
        <v>162</v>
      </c>
      <c r="D92" s="92" t="s">
        <v>62</v>
      </c>
      <c r="E92" s="99">
        <v>1</v>
      </c>
      <c r="F92" s="93">
        <f t="shared" si="18"/>
        <v>20</v>
      </c>
      <c r="G92" s="344"/>
      <c r="H92" s="353"/>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347" t="s">
        <v>163</v>
      </c>
      <c r="C93" s="111" t="s">
        <v>164</v>
      </c>
      <c r="D93" s="48" t="s">
        <v>62</v>
      </c>
      <c r="E93" s="70">
        <v>1</v>
      </c>
      <c r="F93" s="50">
        <f>IF(E93=1,(1/4)*100,E93*(1/4)*100)</f>
        <v>25</v>
      </c>
      <c r="G93" s="343">
        <f>SUM(F93:F96)</f>
        <v>100</v>
      </c>
      <c r="H93" s="345">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348"/>
      <c r="C94" s="112" t="s">
        <v>165</v>
      </c>
      <c r="D94" s="62" t="s">
        <v>62</v>
      </c>
      <c r="E94" s="72">
        <v>1</v>
      </c>
      <c r="F94" s="54">
        <f t="shared" ref="F94" si="19">IF(E94=1,(1/4)*100,E94*(1/4)*100)</f>
        <v>25</v>
      </c>
      <c r="G94" s="350"/>
      <c r="H94" s="355"/>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348"/>
      <c r="C95" s="112" t="s">
        <v>166</v>
      </c>
      <c r="D95" s="62" t="s">
        <v>62</v>
      </c>
      <c r="E95" s="74">
        <v>1</v>
      </c>
      <c r="F95" s="54">
        <f>IF(E95=1,(1/4)*100,E95*(1/4)*100)</f>
        <v>25</v>
      </c>
      <c r="G95" s="350"/>
      <c r="H95" s="355"/>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349"/>
      <c r="C96" s="110" t="s">
        <v>167</v>
      </c>
      <c r="D96" s="66" t="s">
        <v>62</v>
      </c>
      <c r="E96" s="76">
        <v>1</v>
      </c>
      <c r="F96" s="77">
        <f t="shared" ref="F96" si="20">IF(E96=1,(1/4)*100,E96*(1/4)*100)</f>
        <v>25</v>
      </c>
      <c r="G96" s="344"/>
      <c r="H96" s="346"/>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347" t="s">
        <v>168</v>
      </c>
      <c r="C97" s="111" t="s">
        <v>169</v>
      </c>
      <c r="D97" s="48" t="s">
        <v>62</v>
      </c>
      <c r="E97" s="94">
        <v>1</v>
      </c>
      <c r="F97" s="100">
        <f>IF(E97=1,(1/3)*100,E97*(1/3)*100)</f>
        <v>33.333333333333329</v>
      </c>
      <c r="G97" s="343">
        <f>SUM(F97:F99)</f>
        <v>99.999999999999986</v>
      </c>
      <c r="H97" s="345">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348"/>
      <c r="C98" s="112" t="s">
        <v>170</v>
      </c>
      <c r="D98" s="62" t="s">
        <v>62</v>
      </c>
      <c r="E98" s="96">
        <v>1</v>
      </c>
      <c r="F98" s="59">
        <f t="shared" ref="F98:F102" si="21">IF(E98=1,(1/3)*100,E98*(1/3)*100)</f>
        <v>33.333333333333329</v>
      </c>
      <c r="G98" s="350"/>
      <c r="H98" s="355"/>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349"/>
      <c r="C99" s="110" t="s">
        <v>171</v>
      </c>
      <c r="D99" s="66" t="s">
        <v>62</v>
      </c>
      <c r="E99" s="101">
        <v>1</v>
      </c>
      <c r="F99" s="93">
        <f t="shared" si="21"/>
        <v>33.333333333333329</v>
      </c>
      <c r="G99" s="344"/>
      <c r="H99" s="346"/>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347" t="s">
        <v>172</v>
      </c>
      <c r="C100" s="111" t="s">
        <v>173</v>
      </c>
      <c r="D100" s="48" t="s">
        <v>62</v>
      </c>
      <c r="E100" s="94">
        <v>1</v>
      </c>
      <c r="F100" s="100">
        <f>IF(E100=1,(1/3)*100,E100*(1/3)*100)</f>
        <v>33.333333333333329</v>
      </c>
      <c r="G100" s="343">
        <f>SUM(F100:F102)</f>
        <v>99.999999999999986</v>
      </c>
      <c r="H100" s="345">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348"/>
      <c r="C101" s="112" t="s">
        <v>174</v>
      </c>
      <c r="D101" s="62" t="s">
        <v>62</v>
      </c>
      <c r="E101" s="96">
        <v>1</v>
      </c>
      <c r="F101" s="59">
        <f t="shared" si="21"/>
        <v>33.333333333333329</v>
      </c>
      <c r="G101" s="350"/>
      <c r="H101" s="355"/>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349"/>
      <c r="C102" s="110" t="s">
        <v>175</v>
      </c>
      <c r="D102" s="66" t="s">
        <v>62</v>
      </c>
      <c r="E102" s="101">
        <v>1</v>
      </c>
      <c r="F102" s="93">
        <f t="shared" si="21"/>
        <v>33.333333333333329</v>
      </c>
      <c r="G102" s="344"/>
      <c r="H102" s="346"/>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347" t="s">
        <v>176</v>
      </c>
      <c r="C103" s="111" t="s">
        <v>177</v>
      </c>
      <c r="D103" s="103" t="s">
        <v>62</v>
      </c>
      <c r="E103" s="70">
        <v>1</v>
      </c>
      <c r="F103" s="50">
        <f t="shared" ref="F103:F108" si="22">IF(E103=1,(1/2)*100,E103*(1/2)*100)</f>
        <v>50</v>
      </c>
      <c r="G103" s="343">
        <f>SUM(F103:F104)</f>
        <v>100</v>
      </c>
      <c r="H103" s="345">
        <f t="shared" ref="H103:H107" si="23">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349"/>
      <c r="C104" s="110" t="s">
        <v>178</v>
      </c>
      <c r="D104" s="107" t="s">
        <v>62</v>
      </c>
      <c r="E104" s="113">
        <v>1</v>
      </c>
      <c r="F104" s="77">
        <f t="shared" si="22"/>
        <v>50</v>
      </c>
      <c r="G104" s="344"/>
      <c r="H104" s="346"/>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347" t="s">
        <v>179</v>
      </c>
      <c r="C105" s="111" t="s">
        <v>180</v>
      </c>
      <c r="D105" s="103" t="s">
        <v>62</v>
      </c>
      <c r="E105" s="70">
        <v>1</v>
      </c>
      <c r="F105" s="50">
        <f t="shared" si="22"/>
        <v>50</v>
      </c>
      <c r="G105" s="343">
        <f>SUM(F105:F106)</f>
        <v>100</v>
      </c>
      <c r="H105" s="345">
        <f t="shared" si="23"/>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349"/>
      <c r="C106" s="114" t="s">
        <v>181</v>
      </c>
      <c r="D106" s="107" t="s">
        <v>62</v>
      </c>
      <c r="E106" s="113">
        <v>1</v>
      </c>
      <c r="F106" s="77">
        <f t="shared" si="22"/>
        <v>50</v>
      </c>
      <c r="G106" s="344"/>
      <c r="H106" s="346"/>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347" t="s">
        <v>182</v>
      </c>
      <c r="C107" s="111" t="s">
        <v>183</v>
      </c>
      <c r="D107" s="103" t="s">
        <v>62</v>
      </c>
      <c r="E107" s="70">
        <v>1</v>
      </c>
      <c r="F107" s="50">
        <f t="shared" si="22"/>
        <v>50</v>
      </c>
      <c r="G107" s="343">
        <f>SUM(F107:F108)</f>
        <v>100</v>
      </c>
      <c r="H107" s="345">
        <f t="shared" si="23"/>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349"/>
      <c r="C108" s="110" t="s">
        <v>184</v>
      </c>
      <c r="D108" s="107" t="s">
        <v>62</v>
      </c>
      <c r="E108" s="113">
        <v>1</v>
      </c>
      <c r="F108" s="77">
        <f t="shared" si="22"/>
        <v>50</v>
      </c>
      <c r="G108" s="344"/>
      <c r="H108" s="346"/>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347" t="s">
        <v>187</v>
      </c>
      <c r="C110" s="111" t="s">
        <v>188</v>
      </c>
      <c r="D110" s="48" t="s">
        <v>62</v>
      </c>
      <c r="E110" s="70">
        <v>1</v>
      </c>
      <c r="F110" s="50">
        <f>IF(E110=1,(1/4)*100,E110*(1/4)*100)</f>
        <v>25</v>
      </c>
      <c r="G110" s="343">
        <f>SUM(F110:F113)</f>
        <v>100</v>
      </c>
      <c r="H110" s="345">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348"/>
      <c r="C111" s="112" t="s">
        <v>189</v>
      </c>
      <c r="D111" s="62" t="s">
        <v>62</v>
      </c>
      <c r="E111" s="72">
        <v>1</v>
      </c>
      <c r="F111" s="54">
        <f t="shared" ref="F111" si="24">IF(E111=1,(1/4)*100,E111*(1/4)*100)</f>
        <v>25</v>
      </c>
      <c r="G111" s="350"/>
      <c r="H111" s="355"/>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348"/>
      <c r="C112" s="112" t="s">
        <v>190</v>
      </c>
      <c r="D112" s="62" t="s">
        <v>62</v>
      </c>
      <c r="E112" s="74">
        <v>1</v>
      </c>
      <c r="F112" s="54">
        <f>IF(E112=1,(1/4)*100,E112*(1/4)*100)</f>
        <v>25</v>
      </c>
      <c r="G112" s="350"/>
      <c r="H112" s="355"/>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349"/>
      <c r="C113" s="110" t="s">
        <v>191</v>
      </c>
      <c r="D113" s="66" t="s">
        <v>62</v>
      </c>
      <c r="E113" s="76">
        <v>1</v>
      </c>
      <c r="F113" s="77">
        <f t="shared" ref="F113" si="25">IF(E113=1,(1/4)*100,E113*(1/4)*100)</f>
        <v>25</v>
      </c>
      <c r="G113" s="344"/>
      <c r="H113" s="346"/>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347" t="s">
        <v>192</v>
      </c>
      <c r="C114" s="111" t="s">
        <v>193</v>
      </c>
      <c r="D114" s="48" t="s">
        <v>62</v>
      </c>
      <c r="E114" s="94">
        <v>1</v>
      </c>
      <c r="F114" s="50">
        <f>IF(E114=1,(1/5)*100,E114*(1/5)*100)</f>
        <v>20</v>
      </c>
      <c r="G114" s="343">
        <f>SUM(F114:F118)</f>
        <v>100</v>
      </c>
      <c r="H114" s="351">
        <f t="shared" ref="H114" si="26">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348"/>
      <c r="C115" s="112" t="s">
        <v>194</v>
      </c>
      <c r="D115" s="62" t="s">
        <v>62</v>
      </c>
      <c r="E115" s="96">
        <v>1</v>
      </c>
      <c r="F115" s="54">
        <f t="shared" ref="F115:F118" si="27">IF(E115=1,(1/5)*100,E115*(1/5)*100)</f>
        <v>20</v>
      </c>
      <c r="G115" s="350"/>
      <c r="H115" s="352"/>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348"/>
      <c r="C116" s="112" t="s">
        <v>195</v>
      </c>
      <c r="D116" s="62" t="s">
        <v>62</v>
      </c>
      <c r="E116" s="96">
        <v>1</v>
      </c>
      <c r="F116" s="54">
        <f t="shared" si="27"/>
        <v>20</v>
      </c>
      <c r="G116" s="350"/>
      <c r="H116" s="352"/>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348"/>
      <c r="C117" s="112" t="s">
        <v>196</v>
      </c>
      <c r="D117" s="52" t="s">
        <v>62</v>
      </c>
      <c r="E117" s="97">
        <v>1</v>
      </c>
      <c r="F117" s="54">
        <f t="shared" si="27"/>
        <v>20</v>
      </c>
      <c r="G117" s="350"/>
      <c r="H117" s="352"/>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349"/>
      <c r="C118" s="110" t="s">
        <v>197</v>
      </c>
      <c r="D118" s="92" t="s">
        <v>62</v>
      </c>
      <c r="E118" s="99">
        <v>1</v>
      </c>
      <c r="F118" s="93">
        <f t="shared" si="27"/>
        <v>20</v>
      </c>
      <c r="G118" s="344"/>
      <c r="H118" s="353"/>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347" t="s">
        <v>198</v>
      </c>
      <c r="C119" s="111" t="s">
        <v>199</v>
      </c>
      <c r="D119" s="48" t="s">
        <v>62</v>
      </c>
      <c r="E119" s="94">
        <v>1</v>
      </c>
      <c r="F119" s="100">
        <f>IF(E119=1,(1/3)*100,E119*(1/3)*100)</f>
        <v>33.333333333333329</v>
      </c>
      <c r="G119" s="343">
        <f>SUM(F119:F121)</f>
        <v>99.999999999999986</v>
      </c>
      <c r="H119" s="345">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348"/>
      <c r="C120" s="112" t="s">
        <v>200</v>
      </c>
      <c r="D120" s="62" t="s">
        <v>62</v>
      </c>
      <c r="E120" s="96">
        <v>1</v>
      </c>
      <c r="F120" s="59">
        <f t="shared" ref="F120:F124" si="28">IF(E120=1,(1/3)*100,E120*(1/3)*100)</f>
        <v>33.333333333333329</v>
      </c>
      <c r="G120" s="350"/>
      <c r="H120" s="355"/>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349"/>
      <c r="C121" s="110" t="s">
        <v>201</v>
      </c>
      <c r="D121" s="66" t="s">
        <v>62</v>
      </c>
      <c r="E121" s="101">
        <v>1</v>
      </c>
      <c r="F121" s="93">
        <f t="shared" si="28"/>
        <v>33.333333333333329</v>
      </c>
      <c r="G121" s="344"/>
      <c r="H121" s="346"/>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347" t="s">
        <v>202</v>
      </c>
      <c r="C122" s="111" t="s">
        <v>203</v>
      </c>
      <c r="D122" s="48" t="s">
        <v>62</v>
      </c>
      <c r="E122" s="94">
        <v>1</v>
      </c>
      <c r="F122" s="100">
        <f>IF(E122=1,(1/3)*100,E122*(1/3)*100)</f>
        <v>33.333333333333329</v>
      </c>
      <c r="G122" s="343">
        <f>SUM(F122:F124)</f>
        <v>99.999999999999986</v>
      </c>
      <c r="H122" s="345">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348"/>
      <c r="C123" s="112" t="s">
        <v>204</v>
      </c>
      <c r="D123" s="62" t="s">
        <v>62</v>
      </c>
      <c r="E123" s="96">
        <v>1</v>
      </c>
      <c r="F123" s="59">
        <f t="shared" si="28"/>
        <v>33.333333333333329</v>
      </c>
      <c r="G123" s="350"/>
      <c r="H123" s="355"/>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349"/>
      <c r="C124" s="110" t="s">
        <v>205</v>
      </c>
      <c r="D124" s="66" t="s">
        <v>62</v>
      </c>
      <c r="E124" s="101">
        <v>1</v>
      </c>
      <c r="F124" s="93">
        <f t="shared" si="28"/>
        <v>33.333333333333329</v>
      </c>
      <c r="G124" s="344"/>
      <c r="H124" s="346"/>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347" t="s">
        <v>206</v>
      </c>
      <c r="C125" s="111" t="s">
        <v>207</v>
      </c>
      <c r="D125" s="103" t="s">
        <v>62</v>
      </c>
      <c r="E125" s="70">
        <v>1</v>
      </c>
      <c r="F125" s="50">
        <f>IF(E125=1,(1/2)*100,E125*(1/2)*100)</f>
        <v>50</v>
      </c>
      <c r="G125" s="343">
        <f>SUM(F125:F126)</f>
        <v>100</v>
      </c>
      <c r="H125" s="345">
        <f t="shared" ref="H125:H127" si="29">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349"/>
      <c r="C126" s="110" t="s">
        <v>208</v>
      </c>
      <c r="D126" s="107" t="s">
        <v>62</v>
      </c>
      <c r="E126" s="113">
        <v>1</v>
      </c>
      <c r="F126" s="77">
        <f>IF(E126=1,(1/2)*100,E126*(1/2)*100)</f>
        <v>50</v>
      </c>
      <c r="G126" s="344"/>
      <c r="H126" s="346"/>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347" t="s">
        <v>209</v>
      </c>
      <c r="C127" s="111" t="s">
        <v>210</v>
      </c>
      <c r="D127" s="103" t="s">
        <v>62</v>
      </c>
      <c r="E127" s="70">
        <v>1</v>
      </c>
      <c r="F127" s="50">
        <f>IF(E127=1,(1/2)*100,E127*(1/2)*100)</f>
        <v>50</v>
      </c>
      <c r="G127" s="343">
        <f>SUM(F127:F128)</f>
        <v>100</v>
      </c>
      <c r="H127" s="345">
        <f t="shared" si="29"/>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349"/>
      <c r="C128" s="110" t="s">
        <v>211</v>
      </c>
      <c r="D128" s="107" t="s">
        <v>62</v>
      </c>
      <c r="E128" s="113">
        <v>1</v>
      </c>
      <c r="F128" s="77">
        <f>IF(E128=1,(1/2)*100,E128*(1/2)*100)</f>
        <v>50</v>
      </c>
      <c r="G128" s="344"/>
      <c r="H128" s="346"/>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347" t="s">
        <v>214</v>
      </c>
      <c r="C130" s="111" t="s">
        <v>215</v>
      </c>
      <c r="D130" s="48" t="s">
        <v>62</v>
      </c>
      <c r="E130" s="94">
        <v>1</v>
      </c>
      <c r="F130" s="50">
        <f>IF(E130=1,(1/5)*100,E130*(1/5)*100)</f>
        <v>20</v>
      </c>
      <c r="G130" s="343">
        <f>SUM(F130:F134)</f>
        <v>100</v>
      </c>
      <c r="H130" s="351">
        <f t="shared" ref="H130" si="30">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348"/>
      <c r="C131" s="112" t="s">
        <v>216</v>
      </c>
      <c r="D131" s="62" t="s">
        <v>62</v>
      </c>
      <c r="E131" s="96">
        <v>1</v>
      </c>
      <c r="F131" s="54">
        <f t="shared" ref="F131:F139" si="31">IF(E131=1,(1/5)*100,E131*(1/5)*100)</f>
        <v>20</v>
      </c>
      <c r="G131" s="350"/>
      <c r="H131" s="352"/>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348"/>
      <c r="C132" s="112" t="s">
        <v>217</v>
      </c>
      <c r="D132" s="62" t="s">
        <v>62</v>
      </c>
      <c r="E132" s="96">
        <v>1</v>
      </c>
      <c r="F132" s="54">
        <f t="shared" si="31"/>
        <v>20</v>
      </c>
      <c r="G132" s="350"/>
      <c r="H132" s="352"/>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348"/>
      <c r="C133" s="112" t="s">
        <v>218</v>
      </c>
      <c r="D133" s="52" t="s">
        <v>62</v>
      </c>
      <c r="E133" s="97">
        <v>1</v>
      </c>
      <c r="F133" s="54">
        <f t="shared" si="31"/>
        <v>20</v>
      </c>
      <c r="G133" s="350"/>
      <c r="H133" s="352"/>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349"/>
      <c r="C134" s="110" t="s">
        <v>219</v>
      </c>
      <c r="D134" s="92" t="s">
        <v>62</v>
      </c>
      <c r="E134" s="99">
        <v>1</v>
      </c>
      <c r="F134" s="93">
        <f t="shared" si="31"/>
        <v>20</v>
      </c>
      <c r="G134" s="344"/>
      <c r="H134" s="353"/>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347" t="s">
        <v>220</v>
      </c>
      <c r="C135" s="111" t="s">
        <v>221</v>
      </c>
      <c r="D135" s="48" t="s">
        <v>62</v>
      </c>
      <c r="E135" s="94">
        <v>1</v>
      </c>
      <c r="F135" s="50">
        <f>IF(E135=1,(1/5)*100,E135*(1/5)*100)</f>
        <v>20</v>
      </c>
      <c r="G135" s="343">
        <f>SUM(F135:F139)</f>
        <v>100</v>
      </c>
      <c r="H135" s="351">
        <f t="shared" ref="H135" si="32">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348"/>
      <c r="C136" s="112" t="s">
        <v>222</v>
      </c>
      <c r="D136" s="62" t="s">
        <v>62</v>
      </c>
      <c r="E136" s="96">
        <v>1</v>
      </c>
      <c r="F136" s="54">
        <f t="shared" si="31"/>
        <v>20</v>
      </c>
      <c r="G136" s="350"/>
      <c r="H136" s="352"/>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348"/>
      <c r="C137" s="112" t="s">
        <v>223</v>
      </c>
      <c r="D137" s="62" t="s">
        <v>62</v>
      </c>
      <c r="E137" s="96">
        <v>1</v>
      </c>
      <c r="F137" s="54">
        <f t="shared" si="31"/>
        <v>20</v>
      </c>
      <c r="G137" s="350"/>
      <c r="H137" s="352"/>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348"/>
      <c r="C138" s="112" t="s">
        <v>224</v>
      </c>
      <c r="D138" s="52" t="s">
        <v>62</v>
      </c>
      <c r="E138" s="97">
        <v>1</v>
      </c>
      <c r="F138" s="54">
        <f t="shared" si="31"/>
        <v>20</v>
      </c>
      <c r="G138" s="350"/>
      <c r="H138" s="352"/>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349"/>
      <c r="C139" s="110" t="s">
        <v>225</v>
      </c>
      <c r="D139" s="92" t="s">
        <v>62</v>
      </c>
      <c r="E139" s="99">
        <v>1</v>
      </c>
      <c r="F139" s="93">
        <f t="shared" si="31"/>
        <v>20</v>
      </c>
      <c r="G139" s="344"/>
      <c r="H139" s="353"/>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347" t="s">
        <v>226</v>
      </c>
      <c r="C140" s="111" t="s">
        <v>227</v>
      </c>
      <c r="D140" s="48" t="s">
        <v>62</v>
      </c>
      <c r="E140" s="94">
        <v>1</v>
      </c>
      <c r="F140" s="100">
        <f>IF(E140=1,(1/3)*100,E140*(1/3)*100)</f>
        <v>33.333333333333329</v>
      </c>
      <c r="G140" s="343">
        <f>SUM(F140:F142)</f>
        <v>99.999999999999986</v>
      </c>
      <c r="H140" s="345">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348"/>
      <c r="C141" s="112" t="s">
        <v>228</v>
      </c>
      <c r="D141" s="62" t="s">
        <v>62</v>
      </c>
      <c r="E141" s="96">
        <v>1</v>
      </c>
      <c r="F141" s="59">
        <f t="shared" ref="F141:F145" si="33">IF(E141=1,(1/3)*100,E141*(1/3)*100)</f>
        <v>33.333333333333329</v>
      </c>
      <c r="G141" s="350"/>
      <c r="H141" s="355"/>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349"/>
      <c r="C142" s="110" t="s">
        <v>229</v>
      </c>
      <c r="D142" s="66" t="s">
        <v>62</v>
      </c>
      <c r="E142" s="101">
        <v>1</v>
      </c>
      <c r="F142" s="93">
        <f t="shared" si="33"/>
        <v>33.333333333333329</v>
      </c>
      <c r="G142" s="344"/>
      <c r="H142" s="346"/>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347" t="s">
        <v>230</v>
      </c>
      <c r="C143" s="111" t="s">
        <v>231</v>
      </c>
      <c r="D143" s="48" t="s">
        <v>62</v>
      </c>
      <c r="E143" s="94">
        <v>1</v>
      </c>
      <c r="F143" s="100">
        <f>IF(E143=1,(1/3)*100,E143*(1/3)*100)</f>
        <v>33.333333333333329</v>
      </c>
      <c r="G143" s="343">
        <f>SUM(F143:F145)</f>
        <v>99.999999999999986</v>
      </c>
      <c r="H143" s="345">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348"/>
      <c r="C144" s="112" t="s">
        <v>232</v>
      </c>
      <c r="D144" s="62" t="s">
        <v>62</v>
      </c>
      <c r="E144" s="96">
        <v>1</v>
      </c>
      <c r="F144" s="59">
        <f t="shared" si="33"/>
        <v>33.333333333333329</v>
      </c>
      <c r="G144" s="350"/>
      <c r="H144" s="355"/>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349"/>
      <c r="C145" s="110" t="s">
        <v>233</v>
      </c>
      <c r="D145" s="66" t="s">
        <v>62</v>
      </c>
      <c r="E145" s="101">
        <v>1</v>
      </c>
      <c r="F145" s="93">
        <f t="shared" si="33"/>
        <v>33.333333333333329</v>
      </c>
      <c r="G145" s="344"/>
      <c r="H145" s="346"/>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347" t="s">
        <v>234</v>
      </c>
      <c r="C146" s="111" t="s">
        <v>235</v>
      </c>
      <c r="D146" s="48" t="s">
        <v>62</v>
      </c>
      <c r="E146" s="70">
        <v>1</v>
      </c>
      <c r="F146" s="50">
        <f>IF(E146=1,(1/4)*100,E146*(1/4)*100)</f>
        <v>25</v>
      </c>
      <c r="G146" s="343">
        <f>SUM(F146:F149)</f>
        <v>100</v>
      </c>
      <c r="H146" s="345">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348"/>
      <c r="C147" s="112" t="s">
        <v>236</v>
      </c>
      <c r="D147" s="62" t="s">
        <v>62</v>
      </c>
      <c r="E147" s="72">
        <v>1</v>
      </c>
      <c r="F147" s="54">
        <f t="shared" ref="F147" si="34">IF(E147=1,(1/4)*100,E147*(1/4)*100)</f>
        <v>25</v>
      </c>
      <c r="G147" s="350"/>
      <c r="H147" s="355"/>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348"/>
      <c r="C148" s="112" t="s">
        <v>237</v>
      </c>
      <c r="D148" s="62" t="s">
        <v>62</v>
      </c>
      <c r="E148" s="74">
        <v>1</v>
      </c>
      <c r="F148" s="54">
        <f>IF(E148=1,(1/4)*100,E148*(1/4)*100)</f>
        <v>25</v>
      </c>
      <c r="G148" s="350"/>
      <c r="H148" s="355"/>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349"/>
      <c r="C149" s="110" t="s">
        <v>238</v>
      </c>
      <c r="D149" s="66" t="s">
        <v>62</v>
      </c>
      <c r="E149" s="76">
        <v>1</v>
      </c>
      <c r="F149" s="77">
        <f t="shared" ref="F149" si="35">IF(E149=1,(1/4)*100,E149*(1/4)*100)</f>
        <v>25</v>
      </c>
      <c r="G149" s="344"/>
      <c r="H149" s="346"/>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362" t="s">
        <v>239</v>
      </c>
      <c r="C150" s="112" t="s">
        <v>240</v>
      </c>
      <c r="D150" s="48" t="s">
        <v>62</v>
      </c>
      <c r="E150" s="70">
        <v>1</v>
      </c>
      <c r="F150" s="50">
        <f>IF(E150=1,(1/4)*100,E150*(1/4)*100)</f>
        <v>25</v>
      </c>
      <c r="G150" s="343">
        <f>SUM(F150:F153)</f>
        <v>100</v>
      </c>
      <c r="H150" s="345">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363"/>
      <c r="C151" s="112" t="s">
        <v>241</v>
      </c>
      <c r="D151" s="62" t="s">
        <v>62</v>
      </c>
      <c r="E151" s="72">
        <v>1</v>
      </c>
      <c r="F151" s="54">
        <f t="shared" ref="F151" si="36">IF(E151=1,(1/4)*100,E151*(1/4)*100)</f>
        <v>25</v>
      </c>
      <c r="G151" s="350"/>
      <c r="H151" s="355"/>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363"/>
      <c r="C152" s="112" t="s">
        <v>242</v>
      </c>
      <c r="D152" s="62" t="s">
        <v>62</v>
      </c>
      <c r="E152" s="74">
        <v>1</v>
      </c>
      <c r="F152" s="54">
        <f>IF(E152=1,(1/4)*100,E152*(1/4)*100)</f>
        <v>25</v>
      </c>
      <c r="G152" s="350"/>
      <c r="H152" s="355"/>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364"/>
      <c r="C153" s="112" t="s">
        <v>243</v>
      </c>
      <c r="D153" s="66" t="s">
        <v>62</v>
      </c>
      <c r="E153" s="76">
        <v>1</v>
      </c>
      <c r="F153" s="77">
        <f t="shared" ref="F153" si="37">IF(E153=1,(1/4)*100,E153*(1/4)*100)</f>
        <v>25</v>
      </c>
      <c r="G153" s="344"/>
      <c r="H153" s="346"/>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365" t="s">
        <v>244</v>
      </c>
      <c r="F155" s="366"/>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Seguimiento ACPM</vt:lpstr>
      <vt:lpstr>Medición Acciones</vt:lpstr>
      <vt:lpstr>Abierta</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ZFIP-SIG</cp:lastModifiedBy>
  <cp:lastPrinted>2017-09-07T20:49:58Z</cp:lastPrinted>
  <dcterms:created xsi:type="dcterms:W3CDTF">2013-10-27T13:56:03Z</dcterms:created>
  <dcterms:modified xsi:type="dcterms:W3CDTF">2019-02-22T14:37:39Z</dcterms:modified>
</cp:coreProperties>
</file>