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laneacción estrategica\Matriz de indicadores\FORMATO\"/>
    </mc:Choice>
  </mc:AlternateContent>
  <bookViews>
    <workbookView xWindow="0" yWindow="0" windowWidth="20490" windowHeight="7755"/>
  </bookViews>
  <sheets>
    <sheet name="2019" sheetId="1" r:id="rId1"/>
    <sheet name="Objetivos del SG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8" i="1" l="1"/>
  <c r="AD28" i="1"/>
  <c r="AB28" i="1"/>
  <c r="Z28" i="1"/>
  <c r="X28" i="1"/>
  <c r="V28" i="1"/>
  <c r="T28" i="1"/>
  <c r="R28" i="1"/>
  <c r="P28" i="1"/>
  <c r="N28" i="1"/>
  <c r="L28" i="1"/>
  <c r="J28" i="1"/>
  <c r="AG28" i="1" l="1"/>
  <c r="AG13" i="1"/>
  <c r="AG12" i="1"/>
  <c r="AG30" i="1"/>
  <c r="AG33" i="1"/>
  <c r="AH33" i="1"/>
  <c r="G35" i="1"/>
  <c r="AG14" i="1"/>
  <c r="AG11" i="1"/>
  <c r="AG10" i="1"/>
  <c r="AG9" i="1"/>
  <c r="AH9" i="1" s="1"/>
  <c r="AF31" i="1"/>
  <c r="AG32" i="1"/>
  <c r="AH31" i="1"/>
  <c r="AG23" i="1"/>
  <c r="AG17" i="1"/>
  <c r="AH17" i="1" s="1"/>
  <c r="AF27" i="1"/>
  <c r="AD27" i="1"/>
  <c r="AB27" i="1"/>
  <c r="Z27" i="1"/>
  <c r="X27" i="1"/>
  <c r="V27" i="1"/>
  <c r="T27" i="1"/>
  <c r="R27" i="1"/>
  <c r="P27" i="1"/>
  <c r="N27" i="1"/>
  <c r="L27" i="1"/>
  <c r="AG34" i="1"/>
  <c r="AH34" i="1" s="1"/>
  <c r="AG15" i="1"/>
  <c r="AG16" i="1"/>
  <c r="AG18" i="1"/>
  <c r="AH18" i="1" s="1"/>
  <c r="AG19" i="1"/>
  <c r="AG20" i="1"/>
  <c r="AG21" i="1"/>
  <c r="AG22" i="1"/>
  <c r="AG24" i="1"/>
  <c r="AG25" i="1"/>
  <c r="AG26" i="1"/>
  <c r="AH21" i="1"/>
  <c r="AH12" i="1"/>
  <c r="AH15" i="1"/>
  <c r="AH28" i="1" l="1"/>
  <c r="AG27" i="1"/>
  <c r="AH25" i="1" s="1"/>
  <c r="AH35" i="1" s="1"/>
</calcChain>
</file>

<file path=xl/comments1.xml><?xml version="1.0" encoding="utf-8"?>
<comments xmlns="http://schemas.openxmlformats.org/spreadsheetml/2006/main">
  <authors>
    <author>ZFIP-SIG</author>
  </authors>
  <commentList>
    <comment ref="Y9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INICIA MIDIENDO DESDE ESTE MES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No se presentaron SNC para este trimestre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AUDITORIA BASC E ISO 28000.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AUDITORIA ISO 9001:15
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INCIA A MEDIR DESDE MES DE ABRIL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INCIA A MEDIR DESDE MES DE ABRIL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INICIA A MEDIR DESDE FEBRERO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inicia a medir desde este mes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</commentList>
</comments>
</file>

<file path=xl/sharedStrings.xml><?xml version="1.0" encoding="utf-8"?>
<sst xmlns="http://schemas.openxmlformats.org/spreadsheetml/2006/main" count="339" uniqueCount="225">
  <si>
    <t>PROCESO</t>
  </si>
  <si>
    <t>OBJETIVO</t>
  </si>
  <si>
    <t>Nombre</t>
  </si>
  <si>
    <t>Fórmula</t>
  </si>
  <si>
    <t>Objetivo</t>
  </si>
  <si>
    <t>Meta</t>
  </si>
  <si>
    <t>RESULTADOS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</si>
  <si>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</si>
  <si>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</si>
  <si>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</si>
  <si>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</si>
  <si>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</si>
  <si>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</si>
  <si>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</si>
  <si>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</si>
  <si>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</si>
  <si>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</si>
  <si>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</si>
  <si>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</si>
  <si>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GESTIÓN TECNOLOGÍA E INFORMÁTICA</t>
  </si>
  <si>
    <t>Soporte Técnico</t>
  </si>
  <si>
    <t>Mantener y mejorar la infraestructura tecnológica de manera que garantice la Operación de la Zona Franca Internacional de Pereira y la Seguridad Informática</t>
  </si>
  <si>
    <t>Frecuencia</t>
  </si>
  <si>
    <t xml:space="preserve">MATRIZ DE INDICADORES </t>
  </si>
  <si>
    <t xml:space="preserve">FECHA DE
IMPLEMENTACIÒN </t>
  </si>
  <si>
    <t xml:space="preserve">FECHA DE 
ACTUALIZACIÒN </t>
  </si>
  <si>
    <t xml:space="preserve">VERSIÒN </t>
  </si>
  <si>
    <t xml:space="preserve">PÁGINA </t>
  </si>
  <si>
    <t xml:space="preserve">CÓDIGO </t>
  </si>
  <si>
    <t>Mantenimiento Preventivo</t>
  </si>
  <si>
    <t>SISTEMA INTEGRADO DE GESTIÒN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</si>
  <si>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 
</t>
  </si>
  <si>
    <t xml:space="preserve">GESTIÒN JURIDICA Y PH </t>
  </si>
  <si>
    <t xml:space="preserve">Brindar acompañamiento y soporte jurídico a todos los procesos de la ZFIP, con el fin de garantizar el cumplimiento y desarrollo de sus objetivos, previniendo, controlando y minimizando los riesgos que se puedan presentar por actividades ilícitas. 
</t>
  </si>
  <si>
    <t xml:space="preserve">Garantizar el mantenimiento, conservación y seguridad de los bienes comunes de la ZFIP, mediante la prestación de servicios y la correcta administración de los recursos, buscando siempre la satisfacción de las necesidades de las partes interesadas.
</t>
  </si>
  <si>
    <t xml:space="preserve">GESTIÒN TECNICA </t>
  </si>
  <si>
    <t xml:space="preserve">Mantener y mejorar de manera eficiente la infraestructura del parque industrial garantizando las condiciones operativas, ambientales y de desarrollo continuo del mismo.
</t>
  </si>
  <si>
    <t xml:space="preserve">GESTIÒN DE OPERACIONES </t>
  </si>
  <si>
    <t xml:space="preserve">Dar cumplimiento al régimen franco legal vigente en todas las operaciones realizadas por los usuarios de la Zona Franca Internacional de Pereira, brindándoles asesoría y apoyo permanente para el mejor uso y aprovechamiento del mismo.
</t>
  </si>
  <si>
    <t xml:space="preserve">GESTIÒN ADMINISTRATIVA </t>
  </si>
  <si>
    <t xml:space="preserve">GESTIÒN CONTABLE Y FINANCIERA </t>
  </si>
  <si>
    <t xml:space="preserve">Oportunidad de respuesta </t>
  </si>
  <si>
    <t>Representar de manera grafica las PQRS que han recibido un tratamiento oportuno de acuerdo a los lineamientos del  procedimiento PR-CSC-03, donde se debe notificar y posteriormente dar una respuesta al cliente.</t>
  </si>
  <si>
    <t>Promedio de las calificaciones</t>
  </si>
  <si>
    <t>Semestral</t>
  </si>
  <si>
    <t>Mensual</t>
  </si>
  <si>
    <t>Trimestral</t>
  </si>
  <si>
    <t xml:space="preserve">SNC con respuesta oportuna </t>
  </si>
  <si>
    <t>Aportar al mejoramiento de la calidad de vida de los grupos de interés, mediante la ejecución de actividades sociales que favorezcan el crecimiento económico, el desarrollo social y el equilibrio ambiental de la zona.</t>
  </si>
  <si>
    <t>Anual</t>
  </si>
  <si>
    <t>Eficacia en las solicitudes legales</t>
  </si>
  <si>
    <t>Seguridad Interna</t>
  </si>
  <si>
    <t>Seguridad Externa Etapa 1.</t>
  </si>
  <si>
    <t>Seguridad Externa Etapa 2.</t>
  </si>
  <si>
    <t xml:space="preserve">Evidenciar a través de la medición el estado de la seguridad física interna y externa de la ZFIP. </t>
  </si>
  <si>
    <t>Mantenimiento preventivo de básculas</t>
  </si>
  <si>
    <t>Evaluar el estado de las básculas de vehículos de carga 80460FE D sentido de ingresos e IND560 PDX/VTS200 sentido de salidas, por medio de la evaluación cualitativa contenida en el mantenimiento predictivo como lista de chequeo, el cual define la necesidad de implementar o no acciones de mantenimiento preventivo, correctivo y/o calibración.</t>
  </si>
  <si>
    <t>Confiabilidad de Inventarios</t>
  </si>
  <si>
    <t>Indicador de Oportunidad</t>
  </si>
  <si>
    <t>Verificar que la aprobación de FMM se realice en el tiempo previsto</t>
  </si>
  <si>
    <t>Ausentismo Laboral por toda causa</t>
  </si>
  <si>
    <t>No. de horas de ausencia por toda causa/No. total horas que deben ser trabajadas*100</t>
  </si>
  <si>
    <t>Ausentismo por Accidente de Trabajo</t>
  </si>
  <si>
    <t xml:space="preserve">Medir el ausentismo presentado dentro de la organización a causa de Accidentes de Trabajo. </t>
  </si>
  <si>
    <t>Rotación de personal</t>
  </si>
  <si>
    <t>Cartera</t>
  </si>
  <si>
    <t xml:space="preserve">Medir el recaudo oportuno de la cartera generada por la facturación de los servicios prestados. </t>
  </si>
  <si>
    <t>Programa de mantenimiento general de la ZFIP</t>
  </si>
  <si>
    <t>Soporte técnico</t>
  </si>
  <si>
    <t>Total</t>
  </si>
  <si>
    <t>INDICADOR</t>
  </si>
  <si>
    <t xml:space="preserve">Medir la eficacia del sistema de gestión por medio del cumplimiento de los numerales exigidos por las normas. </t>
  </si>
  <si>
    <t>Conocer el cumplimiento a la capacitaciones realizadas en la Zona Franca Internacional de Pereira, establecido en el plan anual de formación.</t>
  </si>
  <si>
    <t>(Mantenimientos realizados / mantenimientos Programados) x 100</t>
  </si>
  <si>
    <t>Medir la acción de respuesta a las solicitudes   o requerimientos solicitados al proceso de Gestión TI presentadas por los colaboradores de la ZFIP- Usuario Operador y Agrupación ZF.</t>
  </si>
  <si>
    <t>Medir la acción de respuesta a las solicitudes legales.</t>
  </si>
  <si>
    <t>Evaluar el cumplimiento de mantenimiento, mejoramiento, monitoreo y supervisión de todas las actividades asociadas a garantizar el funcionamiento y desarrollo del parque Industrial en el cumplimiento de las normas técnicas y ambientales.</t>
  </si>
  <si>
    <t>Medir la acción de respuesta a las solicitudes   o requerimientos solicitados al proceso de Gestión Técnica presentadas por los colaboradores de la ZFIP- Usuario Operador, Agrupación ZF y demás usuarios o empresas del parque Industrial.</t>
  </si>
  <si>
    <t>Cumplimiento de Requisitos normativos</t>
  </si>
  <si>
    <t>GERENCIA</t>
  </si>
  <si>
    <t>Cumplimiento de todos los objetivos de los procesos de la Compañía</t>
  </si>
  <si>
    <t>Medir de acuerdo al cumplimiento de cada objetivo la eficacia de los sistemas de gestión.</t>
  </si>
  <si>
    <t>Medir la oportunidad de envio de la planilla de recepción al usuario</t>
  </si>
  <si>
    <t>Tránsitos</t>
  </si>
  <si>
    <t>Nº de horas desde la inspección hasta el envío de la planilla.</t>
  </si>
  <si>
    <t>&lt;=3 hrs</t>
  </si>
  <si>
    <t>Controlar los mantenimientos preventivos (evitando de esta manera la materialización de daños) realizados por el proceso de Tecnología e Informática.</t>
  </si>
  <si>
    <t>OBJETIVOS DEL SISTEMA DE GESTIÓN</t>
  </si>
  <si>
    <t>CÓDIGO</t>
  </si>
  <si>
    <t>FECHA DE IMPLEMENTACIÓN</t>
  </si>
  <si>
    <t>FECHA DE ACTUALIZACIÓN</t>
  </si>
  <si>
    <t>VERSIÓN</t>
  </si>
  <si>
    <t>PÁGINA</t>
  </si>
  <si>
    <t>PE-CL-11</t>
  </si>
  <si>
    <t>1 de 1</t>
  </si>
  <si>
    <t>PLAN DE ACCIÓN</t>
  </si>
  <si>
    <t>INDICADOR ASOCIADO</t>
  </si>
  <si>
    <t>ACTIVIDADES</t>
  </si>
  <si>
    <t>FECHA Y/O PERIODICIDAD</t>
  </si>
  <si>
    <t>RECURSOS</t>
  </si>
  <si>
    <t>RESPONSABLES</t>
  </si>
  <si>
    <t>GESTIÒN COMERCIAL Y SERVICIO AL CLIENTE</t>
  </si>
  <si>
    <t>Según programación</t>
  </si>
  <si>
    <t>Coordinador Comercial y de SC, Gerencia.</t>
  </si>
  <si>
    <t>Permanente</t>
  </si>
  <si>
    <t>Ecómico</t>
  </si>
  <si>
    <t>Agencia de Publicidad</t>
  </si>
  <si>
    <t>Atención y seguimiento al canal de comunicación de PQRS</t>
  </si>
  <si>
    <t>Promoción de la ZFIP, en los distintos eventos y medios Nacionales.</t>
  </si>
  <si>
    <t xml:space="preserve">Coordinador Comercial y de SC </t>
  </si>
  <si>
    <t>Coordinador Comercial y de SC.</t>
  </si>
  <si>
    <t>Desarrollar estrategias con valor agregado que permitan la materialización y atracción de nuevos negocios y el reconocimiento a nivel nacional e internacional de nuestra zona franca. Prestar una atención oportuna atendiendo adecuadamente peticiones, quejas y reclamos a nuestros grupos de interés, logrando una mayor satisfacción en nuestros clientes.</t>
  </si>
  <si>
    <t>Oportunidad de respuesta de PQRS</t>
  </si>
  <si>
    <t>Calificación de PQRS por proceso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</si>
  <si>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</t>
  </si>
  <si>
    <t>Ejecución de auditorias a los sistemas de gestión</t>
  </si>
  <si>
    <t>Organismos certificadores</t>
  </si>
  <si>
    <t>Coordinadora SIG</t>
  </si>
  <si>
    <t>Seguimiento al cumplimiento de los indicadores manejados por los procesos</t>
  </si>
  <si>
    <t>Eficacia del SG</t>
  </si>
  <si>
    <t>Oportunidad de respuesta SNC</t>
  </si>
  <si>
    <t>Indicador de ACPM</t>
  </si>
  <si>
    <t>Ejecución del cronograma de mantenimiento preventivo</t>
  </si>
  <si>
    <t>Analista de TI y Auxiliar TI</t>
  </si>
  <si>
    <t>Seguimiento a las solicitudes de soporte tecnico</t>
  </si>
  <si>
    <t>Brindar acompañamiento y soporte jurídico a todos los procesos de la ZFIP, con el fin de garantizar el cumplimiento y desarrollo de sus objetivos, previniendo, controlando y minimizando los riesgos que se puedan presentar por actividades ilícitas</t>
  </si>
  <si>
    <t>Actualización de matriz de requisitos legales</t>
  </si>
  <si>
    <t>Octubre</t>
  </si>
  <si>
    <t>Director Jurídico y PH, Lideres de proceso</t>
  </si>
  <si>
    <t>Seguimiento a las solitudes legales recibidas</t>
  </si>
  <si>
    <t>Director Jurídico y PH</t>
  </si>
  <si>
    <t>Garantizar el mantenimiento, conservación y seguridad de los bienes comunes de la ZFIP, mediante la prestación de servicios y la correcta administración de los recursos, buscando siempre la satisfacción de las necesidades de las partes interesadas.</t>
  </si>
  <si>
    <t>Director Jurídico y PH, Director Técnico</t>
  </si>
  <si>
    <t>Ejecución de los programas de seguridad</t>
  </si>
  <si>
    <t>Monitoreo 24/7</t>
  </si>
  <si>
    <t>Seguridad Nacional</t>
  </si>
  <si>
    <t>GESTIÒN TECNICA</t>
  </si>
  <si>
    <t>Mantener y mejorar de manera eficiente la infraestructura del parque industrial garantizando las condiciones operativas, ambientales y de desarrollo continuo del mismo.</t>
  </si>
  <si>
    <t>Ejecución del programa de mantenimiento</t>
  </si>
  <si>
    <t xml:space="preserve">Calibración de basculas </t>
  </si>
  <si>
    <t>Director Técnico</t>
  </si>
  <si>
    <t>Director Técnico, Auxiliares de Mantenimiento</t>
  </si>
  <si>
    <t>Seguimiento a solicitudes técnicas</t>
  </si>
  <si>
    <t>GESTIÒN DE OPERACIONES</t>
  </si>
  <si>
    <t>Dar cumplimiento al régimen franco legal vigente en todas las operaciones realizadas por los usuarios de la Zona Franca Internacional de Pereira, brindándoles asesoría y apoyo permanente para el mejor uso y aprovechamiento del mismo.</t>
  </si>
  <si>
    <t>Realización de auditoria externa a usuarios</t>
  </si>
  <si>
    <t>Linco</t>
  </si>
  <si>
    <t>Director de Operaciones, Analistas I y II</t>
  </si>
  <si>
    <t>Ejecución de actividades de bienestar empresarial</t>
  </si>
  <si>
    <t>Director de Gestión Administrativa</t>
  </si>
  <si>
    <t>Ejecución del plan de trabajo de SST</t>
  </si>
  <si>
    <t>Ejecución del diagnóstico de riesgo psicosocial</t>
  </si>
  <si>
    <t>Ejecución del programa de capacitación</t>
  </si>
  <si>
    <t>Director de Gestión Administrativa, Líderes de proceso</t>
  </si>
  <si>
    <t>Ejecución de actividades de bienestar en la comunidad</t>
  </si>
  <si>
    <t>Ejecución del cobro de cartera</t>
  </si>
  <si>
    <t>Ejecución y control a los presupuestos</t>
  </si>
  <si>
    <t>Lograr una óptima gestión contable y financiera que asegure el uso eficiente de los recursos, mediante el desarrollo de capital de trabajo y apoyo en la ejecución presupuestal, generando sostenibilidad en la compañía.</t>
  </si>
  <si>
    <t xml:space="preserve">Emisión y envío de la facturación </t>
  </si>
  <si>
    <t>Director Contable y Financiero</t>
  </si>
  <si>
    <t>Sumatoria del los resultados de cumplimiento de objetivos/ Nº total de objetivos*100</t>
  </si>
  <si>
    <t>Revision de Formularios de Movimiento de Mercancias con el cumplimiento de los requisitos exigidos por la normatividad vigente.</t>
  </si>
  <si>
    <t>Analista de Operaciones</t>
  </si>
  <si>
    <t>Seguimiento a los planes de mejoramiento instaurados por los procesos</t>
  </si>
  <si>
    <t>n/a</t>
  </si>
  <si>
    <t>Cumplimiento de metas APM</t>
  </si>
  <si>
    <t>Representar de manera gráfica las APM radicadas de todos los procesos, de tal manera que permita realizar un seguimiento al cumplimiento de la meta establecida para el año y el dinamismo en la mejora continua de los sistemas.</t>
  </si>
  <si>
    <t>Seguimiento a propuestas comerciales</t>
  </si>
  <si>
    <t>( # Total de propuestas abiertas/# total de propuestas enviadas)* 100</t>
  </si>
  <si>
    <t>GESTIÓN COMERCIAL Y DE SERVICIO AL CLIENTE</t>
  </si>
  <si>
    <t>Desarrollar estrategias con valor agregado que permitan la materialización de nuevos negocios y el reconocimiento a nivel nacional e internacional. Asegurar la calidad del servicio atendiendo adecuadamente peticiones, quejas y reclamos a nuestros grupos de interés.</t>
  </si>
  <si>
    <t># de items en cumplimiento / # total de items evaluados * 100</t>
  </si>
  <si>
    <t>(Cantidad encontrada física de la muestra / Cantidad Muestra Total )*100</t>
  </si>
  <si>
    <t>(operaciones aprobadas que cumplen en oportunidad / total operaciones aprobadas)*100</t>
  </si>
  <si>
    <t xml:space="preserve">Lograr una óptima gestión contable y financiera que asegure el uso eficiente de los recursos, mediante el desarrollo de capital de trabajo y apoyo en la ejecución presupuestal, generando sostenibilidad en la compañía. </t>
  </si>
  <si>
    <t>Medir el cumplimiento en la ejecución de las actividades programadas para RSE.</t>
  </si>
  <si>
    <t>Actividades RSE.</t>
  </si>
  <si>
    <t>Evidenciar por medio del indicador el correcto seguimiento  que se le da a las propuestas comerciales enviadas a los clientes.</t>
  </si>
  <si>
    <t>Calificación de PQRS.</t>
  </si>
  <si>
    <t>(# PQRS con respuesta oportuna/# total de PQRS)*100</t>
  </si>
  <si>
    <t>(Cantidades de SNC cerrdas dentro del tiempo /cantidades total de SNC) *  100</t>
  </si>
  <si>
    <t>Demostrar la efectividad de respuesta que tienen los procesos en atender las SNC, en los tiempos que ellos establecen en en cada plan de acción.</t>
  </si>
  <si>
    <t>(Sumatoria total de APM radicadas /Sumatria total APM proyectadas) * 100</t>
  </si>
  <si>
    <r>
      <t>(Total Numerales conformes según aditorias externa/ Total Numerales exigidos en cumplimiento por las normas</t>
    </r>
    <r>
      <rPr>
        <b/>
        <sz val="11"/>
        <color theme="1"/>
        <rFont val="Arial"/>
        <family val="2"/>
      </rPr>
      <t>(BASC+28000:68, 9001:59)</t>
    </r>
    <r>
      <rPr>
        <sz val="11"/>
        <color theme="1"/>
        <rFont val="Arial"/>
        <family val="2"/>
      </rPr>
      <t>)*100</t>
    </r>
  </si>
  <si>
    <t>(Cantidad solicitudes ejecutadas  en los tiempos establecidos)/(cantidad de solicitudes de soporte)* 100</t>
  </si>
  <si>
    <t>(Cantidad de solicitudes solucionadas/cantidad de solicitudes recibidas)*100</t>
  </si>
  <si>
    <t>(# total de items en cumplimiento en el mes/ # total de items evaluados en el mes) * 100</t>
  </si>
  <si>
    <t>(Nº de items evaluados en cumplimiento en 5 semanas / Nº total de items evaluados 5 Semanas )*100.</t>
  </si>
  <si>
    <t>(Cantidad solicitudes ejecutadas  en los tiempos establecidos / cantidad total de solicitudes de soporte)  * 100</t>
  </si>
  <si>
    <r>
      <t xml:space="preserve">(Actividades ejecutadas </t>
    </r>
    <r>
      <rPr>
        <b/>
        <sz val="11"/>
        <color theme="1"/>
        <rFont val="Arial"/>
        <family val="2"/>
      </rPr>
      <t>(INFRAESTRUCTURA)</t>
    </r>
    <r>
      <rPr>
        <sz val="11"/>
        <color theme="1"/>
        <rFont val="Arial"/>
        <family val="2"/>
      </rPr>
      <t xml:space="preserve"> / actividades programadas) * 100</t>
    </r>
  </si>
  <si>
    <r>
      <t xml:space="preserve">(Actividades ejecutadas </t>
    </r>
    <r>
      <rPr>
        <b/>
        <sz val="11"/>
        <color theme="1"/>
        <rFont val="Arial"/>
        <family val="2"/>
      </rPr>
      <t>(EQUIPOS Y HERRAMIENTAS</t>
    </r>
    <r>
      <rPr>
        <sz val="11"/>
        <color theme="1"/>
        <rFont val="Arial"/>
        <family val="2"/>
      </rPr>
      <t xml:space="preserve"> / actividades programadas) * 100</t>
    </r>
  </si>
  <si>
    <t>Verificar un adecuado manejo de los inventarios, controlando que las actividades desarrolladas por los usuarios correspondan a aquellas para las cuales fueron calificadas.</t>
  </si>
  <si>
    <t>Proveer, desarrollar y mantener el recurso humano de la organización, a través de actividades encaminadas al fortalecimiento de competencias y conocimientos tecnicos requeridos, para así contribuir al cumplimiento de los objetivos de la organización.</t>
  </si>
  <si>
    <t>Medir el porcentaje de retiro - ingreso  del personal al año.</t>
  </si>
  <si>
    <t>Programa de Capacitación GAD</t>
  </si>
  <si>
    <t>Alcanzar y mantener un ambiente de trabajo sano y seguro, evitando posibles afectaciones en la salud de los colaboradores, a través de la implementación, mantenimiento y mejora continua de un sistema de gestión de seguridad y salud en el trabajo.</t>
  </si>
  <si>
    <t>Programa de Capacitación SST</t>
  </si>
  <si>
    <t>Mostrar la calificación que dan los usuarios a las PQRS atendidas por cada proceso.</t>
  </si>
  <si>
    <t>Revisión de inventarios a usuarios</t>
  </si>
  <si>
    <t>Alcanzar y mantener un ambiente de trabajo sano y seguro, evitando posibles afectaciones en la salud de los colaboradores, a través de la implementación, mantenimiento y mejora continua de un sistema de gestión de seguridad y salud en el trabajo</t>
  </si>
  <si>
    <t>Director de Gestión Administrativa - Auxiliar SST</t>
  </si>
  <si>
    <t>Ausentismo por accidente laboral</t>
  </si>
  <si>
    <t>Cada 2 años</t>
  </si>
  <si>
    <t>Recepcion de y finalizción de transitos</t>
  </si>
  <si>
    <t>Económico</t>
  </si>
  <si>
    <t>Medir ausentismo laboral dentro de la organización por toda causa.</t>
  </si>
  <si>
    <t>&lt;=3%</t>
  </si>
  <si>
    <t>(No de capacitaciones realizadas / total capacitaciones programadas) * 100</t>
  </si>
  <si>
    <t>(No de ausencia por AT/ No trabajadores) *100</t>
  </si>
  <si>
    <t>Conocer el cumplimiento a la capacitaciones realizadas en la Zona Franca Internacional de Pereira, establecido en el plan anual de formación de SST.</t>
  </si>
  <si>
    <t>(Actividades ejecutadas RSE / Actividades programadas RSE) * 100</t>
  </si>
  <si>
    <t>Eficacia de los sistemas de gestión</t>
  </si>
  <si>
    <t>Publicación de pautas publicitarias e información de interes sobre la Compañía en las diferentes redes sociales y medios de comunicación.</t>
  </si>
  <si>
    <t>Coordinadora SIG - Gerencia</t>
  </si>
  <si>
    <t>Ejecución de los planes de mantenimiento de zonas comunes.</t>
  </si>
  <si>
    <t>Seguridad Nacional, tecnológico</t>
  </si>
  <si>
    <t>FO-GG-01</t>
  </si>
  <si>
    <t>IRP = (personal desvinculado en el periodo/(Personal al incicio del periodo + Personal al final del periodo)/2) * 100</t>
  </si>
  <si>
    <t>Programa de mantenimiento general (INFRAESTRUCTURA)</t>
  </si>
  <si>
    <t>Programa de mantenimiento general (EQUIPOS Y HERRAMIENTAS)</t>
  </si>
  <si>
    <t>Sumatoria de valores de las categorías de cartera A y B /valor total de cartera mensual*100</t>
  </si>
  <si>
    <t>Realizar seguimiento a las propuestas comerciales enviadas a los clientes, con el fin de establecer contacto permanente con el mismo.</t>
  </si>
  <si>
    <t>?</t>
  </si>
  <si>
    <t>EFICACIA AÑO ACTUAL _____</t>
  </si>
  <si>
    <t>EFICACIA AÑO ANTERIOR 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</si>
</sst>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9" fontId="2" fillId="0" borderId="17" xfId="1" applyFont="1" applyBorder="1" applyAlignment="1">
      <alignment horizontal="center" vertical="center"/>
    </xf>
    <xf numFmtId="9" fontId="2" fillId="0" borderId="17" xfId="1" applyFont="1" applyBorder="1" applyAlignment="1">
      <alignment vertical="center"/>
    </xf>
    <xf numFmtId="9" fontId="2" fillId="0" borderId="20" xfId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9" fontId="3" fillId="0" borderId="14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1" fontId="2" fillId="0" borderId="20" xfId="1" applyNumberFormat="1" applyFont="1" applyBorder="1" applyAlignment="1">
      <alignment vertical="center"/>
    </xf>
    <xf numFmtId="9" fontId="2" fillId="0" borderId="36" xfId="1" applyFont="1" applyBorder="1" applyAlignment="1">
      <alignment horizontal="center" vertical="center"/>
    </xf>
    <xf numFmtId="0" fontId="6" fillId="7" borderId="46" xfId="0" applyFont="1" applyFill="1" applyBorder="1" applyAlignment="1">
      <alignment horizontal="left" vertical="center" wrapText="1"/>
    </xf>
    <xf numFmtId="0" fontId="6" fillId="7" borderId="49" xfId="0" applyFont="1" applyFill="1" applyBorder="1" applyAlignment="1">
      <alignment horizontal="left" vertical="center" wrapText="1"/>
    </xf>
    <xf numFmtId="0" fontId="6" fillId="7" borderId="45" xfId="0" applyFont="1" applyFill="1" applyBorder="1" applyAlignment="1">
      <alignment horizontal="left" vertical="center" wrapText="1"/>
    </xf>
    <xf numFmtId="0" fontId="6" fillId="7" borderId="43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9" fontId="9" fillId="0" borderId="17" xfId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9" fillId="0" borderId="20" xfId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Border="1" applyAlignment="1">
      <alignment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42" xfId="0" applyFont="1" applyBorder="1" applyAlignment="1">
      <alignment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2" xfId="0" applyFont="1" applyFill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18" xfId="0" applyFont="1" applyFill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20" xfId="0" applyFont="1" applyFill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1" xfId="0" applyFont="1" applyFill="1" applyBorder="1" applyAlignment="1">
      <alignment vertical="center" wrapText="1"/>
    </xf>
    <xf numFmtId="0" fontId="6" fillId="0" borderId="4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9" fontId="3" fillId="0" borderId="18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51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9" fontId="9" fillId="0" borderId="22" xfId="1" applyFont="1" applyBorder="1" applyAlignment="1">
      <alignment horizontal="center" vertical="center"/>
    </xf>
    <xf numFmtId="1" fontId="2" fillId="0" borderId="20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9" fontId="3" fillId="8" borderId="21" xfId="1" applyFont="1" applyFill="1" applyBorder="1" applyAlignment="1">
      <alignment horizontal="center" vertical="center"/>
    </xf>
    <xf numFmtId="0" fontId="2" fillId="0" borderId="52" xfId="0" applyFont="1" applyBorder="1" applyAlignment="1">
      <alignment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4" fontId="2" fillId="0" borderId="54" xfId="0" applyNumberFormat="1" applyFont="1" applyBorder="1" applyAlignment="1">
      <alignment horizontal="center" vertical="center"/>
    </xf>
    <xf numFmtId="14" fontId="2" fillId="0" borderId="5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9" fontId="2" fillId="0" borderId="44" xfId="1" applyFont="1" applyBorder="1" applyAlignment="1">
      <alignment horizontal="center" vertical="center"/>
    </xf>
    <xf numFmtId="9" fontId="2" fillId="0" borderId="45" xfId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9" fontId="3" fillId="0" borderId="40" xfId="1" applyFont="1" applyBorder="1" applyAlignment="1">
      <alignment horizontal="center" vertical="center"/>
    </xf>
    <xf numFmtId="9" fontId="3" fillId="0" borderId="30" xfId="1" applyFont="1" applyBorder="1" applyAlignment="1">
      <alignment horizontal="center" vertical="center"/>
    </xf>
    <xf numFmtId="9" fontId="3" fillId="0" borderId="42" xfId="1" applyFont="1" applyBorder="1" applyAlignment="1">
      <alignment horizontal="center" vertical="center"/>
    </xf>
    <xf numFmtId="9" fontId="3" fillId="8" borderId="51" xfId="1" applyFont="1" applyFill="1" applyBorder="1" applyAlignment="1">
      <alignment horizontal="center" vertical="center"/>
    </xf>
    <xf numFmtId="9" fontId="3" fillId="8" borderId="42" xfId="1" applyFont="1" applyFill="1" applyBorder="1" applyAlignment="1">
      <alignment horizontal="center" vertical="center"/>
    </xf>
    <xf numFmtId="9" fontId="2" fillId="0" borderId="36" xfId="1" applyFont="1" applyBorder="1" applyAlignment="1">
      <alignment horizontal="center" vertical="center"/>
    </xf>
    <xf numFmtId="9" fontId="2" fillId="0" borderId="46" xfId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9" fontId="2" fillId="0" borderId="1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9" fontId="3" fillId="0" borderId="41" xfId="1" applyFont="1" applyBorder="1" applyAlignment="1">
      <alignment horizontal="center" vertical="center"/>
    </xf>
    <xf numFmtId="9" fontId="2" fillId="0" borderId="47" xfId="1" applyFont="1" applyBorder="1" applyAlignment="1">
      <alignment horizontal="center" vertical="center"/>
    </xf>
    <xf numFmtId="9" fontId="2" fillId="0" borderId="48" xfId="1" applyFont="1" applyBorder="1" applyAlignment="1">
      <alignment horizontal="center" vertical="center"/>
    </xf>
    <xf numFmtId="9" fontId="2" fillId="0" borderId="33" xfId="1" applyFont="1" applyBorder="1" applyAlignment="1">
      <alignment horizontal="center" vertical="center"/>
    </xf>
    <xf numFmtId="9" fontId="2" fillId="0" borderId="43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9" fontId="3" fillId="0" borderId="18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9" fontId="3" fillId="0" borderId="25" xfId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 wrapText="1"/>
    </xf>
    <xf numFmtId="9" fontId="9" fillId="0" borderId="45" xfId="0" applyNumberFormat="1" applyFont="1" applyBorder="1" applyAlignment="1">
      <alignment horizontal="center" vertical="center" wrapText="1"/>
    </xf>
    <xf numFmtId="9" fontId="9" fillId="0" borderId="36" xfId="0" applyNumberFormat="1" applyFont="1" applyBorder="1" applyAlignment="1">
      <alignment horizontal="center" vertical="center" wrapText="1"/>
    </xf>
    <xf numFmtId="9" fontId="9" fillId="0" borderId="46" xfId="0" applyNumberFormat="1" applyFont="1" applyBorder="1" applyAlignment="1">
      <alignment horizontal="center" vertical="center" wrapText="1"/>
    </xf>
    <xf numFmtId="9" fontId="9" fillId="0" borderId="33" xfId="0" applyNumberFormat="1" applyFont="1" applyBorder="1" applyAlignment="1">
      <alignment horizontal="center" vertical="center" wrapText="1"/>
    </xf>
    <xf numFmtId="9" fontId="9" fillId="0" borderId="43" xfId="0" applyNumberFormat="1" applyFont="1" applyBorder="1" applyAlignment="1">
      <alignment horizontal="center" vertical="center" wrapText="1"/>
    </xf>
    <xf numFmtId="9" fontId="9" fillId="0" borderId="47" xfId="1" applyFont="1" applyBorder="1" applyAlignment="1">
      <alignment horizontal="center" vertical="center"/>
    </xf>
    <xf numFmtId="9" fontId="9" fillId="0" borderId="48" xfId="1" applyFont="1" applyBorder="1" applyAlignment="1">
      <alignment horizontal="center" vertical="center"/>
    </xf>
    <xf numFmtId="9" fontId="9" fillId="0" borderId="36" xfId="1" applyFont="1" applyFill="1" applyBorder="1" applyAlignment="1">
      <alignment horizontal="center" vertical="center"/>
    </xf>
    <xf numFmtId="9" fontId="9" fillId="0" borderId="46" xfId="1" applyFont="1" applyFill="1" applyBorder="1" applyAlignment="1">
      <alignment horizontal="center" vertical="center"/>
    </xf>
    <xf numFmtId="9" fontId="9" fillId="0" borderId="33" xfId="1" applyFont="1" applyBorder="1" applyAlignment="1">
      <alignment horizontal="center" vertical="center"/>
    </xf>
    <xf numFmtId="9" fontId="9" fillId="0" borderId="43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2" fillId="0" borderId="36" xfId="1" applyFont="1" applyFill="1" applyBorder="1" applyAlignment="1">
      <alignment horizontal="center" vertical="center"/>
    </xf>
    <xf numFmtId="9" fontId="2" fillId="0" borderId="46" xfId="1" applyFont="1" applyFill="1" applyBorder="1" applyAlignment="1">
      <alignment horizontal="center" vertical="center"/>
    </xf>
    <xf numFmtId="9" fontId="9" fillId="0" borderId="44" xfId="1" applyFont="1" applyBorder="1" applyAlignment="1">
      <alignment horizontal="center" vertical="center"/>
    </xf>
    <xf numFmtId="9" fontId="9" fillId="0" borderId="45" xfId="1" applyFont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/>
    </xf>
    <xf numFmtId="9" fontId="9" fillId="0" borderId="45" xfId="0" applyNumberFormat="1" applyFont="1" applyBorder="1" applyAlignment="1">
      <alignment horizontal="center" vertical="center"/>
    </xf>
    <xf numFmtId="9" fontId="9" fillId="0" borderId="36" xfId="0" applyNumberFormat="1" applyFont="1" applyBorder="1" applyAlignment="1">
      <alignment horizontal="center" vertical="center"/>
    </xf>
    <xf numFmtId="9" fontId="9" fillId="0" borderId="46" xfId="0" applyNumberFormat="1" applyFont="1" applyBorder="1" applyAlignment="1">
      <alignment horizontal="center" vertical="center"/>
    </xf>
    <xf numFmtId="9" fontId="9" fillId="0" borderId="33" xfId="0" applyNumberFormat="1" applyFont="1" applyBorder="1" applyAlignment="1">
      <alignment horizontal="center" vertical="center"/>
    </xf>
    <xf numFmtId="9" fontId="9" fillId="0" borderId="43" xfId="0" applyNumberFormat="1" applyFont="1" applyBorder="1" applyAlignment="1">
      <alignment horizontal="center" vertical="center"/>
    </xf>
    <xf numFmtId="9" fontId="9" fillId="0" borderId="36" xfId="1" applyFont="1" applyBorder="1" applyAlignment="1">
      <alignment horizontal="center" vertical="center"/>
    </xf>
    <xf numFmtId="9" fontId="9" fillId="0" borderId="46" xfId="1" applyFont="1" applyBorder="1" applyAlignment="1">
      <alignment horizontal="center" vertical="center"/>
    </xf>
    <xf numFmtId="9" fontId="9" fillId="0" borderId="13" xfId="1" applyFont="1" applyBorder="1" applyAlignment="1">
      <alignment horizontal="center" vertical="center"/>
    </xf>
    <xf numFmtId="9" fontId="9" fillId="0" borderId="12" xfId="1" applyFont="1" applyBorder="1" applyAlignment="1">
      <alignment horizontal="center" vertical="center"/>
    </xf>
    <xf numFmtId="0" fontId="10" fillId="0" borderId="40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0" fillId="0" borderId="41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38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8585"/>
      <color rgb="FFFF696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47625</xdr:rowOff>
    </xdr:from>
    <xdr:to>
      <xdr:col>1</xdr:col>
      <xdr:colOff>57150</xdr:colOff>
      <xdr:row>2</xdr:row>
      <xdr:rowOff>333231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38125"/>
          <a:ext cx="1476375" cy="66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38100</xdr:rowOff>
    </xdr:from>
    <xdr:to>
      <xdr:col>1</xdr:col>
      <xdr:colOff>654049</xdr:colOff>
      <xdr:row>0</xdr:row>
      <xdr:rowOff>588587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8100"/>
          <a:ext cx="1219199" cy="55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6"/>
  <sheetViews>
    <sheetView tabSelected="1" view="pageBreakPreview" zoomScaleNormal="90" zoomScaleSheetLayoutView="100" workbookViewId="0">
      <selection activeCell="I35" sqref="I35:AG35"/>
    </sheetView>
  </sheetViews>
  <sheetFormatPr baseColWidth="10" defaultRowHeight="14.25" x14ac:dyDescent="0.25"/>
  <cols>
    <col min="1" max="1" width="25.28515625" style="1" customWidth="1"/>
    <col min="2" max="2" width="30.140625" style="1" customWidth="1"/>
    <col min="3" max="3" width="24.7109375" style="1" customWidth="1"/>
    <col min="4" max="4" width="38.5703125" style="1" customWidth="1"/>
    <col min="5" max="5" width="47.7109375" style="1" customWidth="1"/>
    <col min="6" max="6" width="15.42578125" style="1" customWidth="1"/>
    <col min="7" max="7" width="9.140625" style="1" customWidth="1"/>
    <col min="8" max="8" width="8" style="1" customWidth="1"/>
    <col min="9" max="13" width="6.7109375" style="1" customWidth="1"/>
    <col min="14" max="14" width="7.5703125" style="1" customWidth="1"/>
    <col min="15" max="32" width="6.7109375" style="1" customWidth="1"/>
    <col min="33" max="33" width="9" style="1" customWidth="1"/>
    <col min="34" max="16384" width="11.42578125" style="1"/>
  </cols>
  <sheetData>
    <row r="1" spans="1:51" ht="15" thickBot="1" x14ac:dyDescent="0.3"/>
    <row r="2" spans="1:51" ht="30" customHeight="1" x14ac:dyDescent="0.25">
      <c r="A2" s="204" t="s">
        <v>23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6"/>
    </row>
    <row r="3" spans="1:51" ht="30" customHeight="1" thickBot="1" x14ac:dyDescent="0.3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9"/>
    </row>
    <row r="4" spans="1:51" s="4" customFormat="1" ht="30.75" customHeight="1" thickBot="1" x14ac:dyDescent="0.3">
      <c r="A4" s="129" t="s">
        <v>28</v>
      </c>
      <c r="B4" s="130"/>
      <c r="C4" s="131"/>
      <c r="D4" s="129" t="s">
        <v>24</v>
      </c>
      <c r="E4" s="131"/>
      <c r="F4" s="129" t="s">
        <v>25</v>
      </c>
      <c r="G4" s="130"/>
      <c r="H4" s="130"/>
      <c r="I4" s="130"/>
      <c r="J4" s="130"/>
      <c r="K4" s="130"/>
      <c r="L4" s="130"/>
      <c r="M4" s="130"/>
      <c r="N4" s="130"/>
      <c r="O4" s="130"/>
      <c r="P4" s="131"/>
      <c r="Q4" s="137" t="s">
        <v>26</v>
      </c>
      <c r="R4" s="138"/>
      <c r="S4" s="138"/>
      <c r="T4" s="138"/>
      <c r="U4" s="138"/>
      <c r="V4" s="138"/>
      <c r="W4" s="138"/>
      <c r="X4" s="138"/>
      <c r="Y4" s="139"/>
      <c r="Z4" s="137" t="s">
        <v>27</v>
      </c>
      <c r="AA4" s="138"/>
      <c r="AB4" s="138"/>
      <c r="AC4" s="138"/>
      <c r="AD4" s="138"/>
      <c r="AE4" s="138"/>
      <c r="AF4" s="138"/>
      <c r="AG4" s="138"/>
      <c r="AH4" s="139"/>
    </row>
    <row r="5" spans="1:51" ht="31.5" customHeight="1" thickBot="1" x14ac:dyDescent="0.3">
      <c r="A5" s="132" t="s">
        <v>216</v>
      </c>
      <c r="B5" s="133"/>
      <c r="C5" s="134"/>
      <c r="D5" s="135">
        <v>42895</v>
      </c>
      <c r="E5" s="136"/>
      <c r="F5" s="135">
        <v>43426</v>
      </c>
      <c r="G5" s="140"/>
      <c r="H5" s="140"/>
      <c r="I5" s="140"/>
      <c r="J5" s="140"/>
      <c r="K5" s="140"/>
      <c r="L5" s="140"/>
      <c r="M5" s="140"/>
      <c r="N5" s="140"/>
      <c r="O5" s="140"/>
      <c r="P5" s="136"/>
      <c r="Q5" s="132">
        <v>4</v>
      </c>
      <c r="R5" s="133"/>
      <c r="S5" s="133"/>
      <c r="T5" s="133"/>
      <c r="U5" s="133"/>
      <c r="V5" s="133"/>
      <c r="W5" s="133"/>
      <c r="X5" s="133"/>
      <c r="Y5" s="134"/>
      <c r="Z5" s="132" t="s">
        <v>94</v>
      </c>
      <c r="AA5" s="133"/>
      <c r="AB5" s="133"/>
      <c r="AC5" s="133"/>
      <c r="AD5" s="133"/>
      <c r="AE5" s="133"/>
      <c r="AF5" s="133"/>
      <c r="AG5" s="133"/>
      <c r="AH5" s="134"/>
    </row>
    <row r="6" spans="1:51" ht="15" thickBot="1" x14ac:dyDescent="0.3"/>
    <row r="7" spans="1:51" s="2" customFormat="1" ht="20.25" customHeight="1" x14ac:dyDescent="0.25">
      <c r="A7" s="187" t="s">
        <v>0</v>
      </c>
      <c r="B7" s="143" t="s">
        <v>1</v>
      </c>
      <c r="C7" s="143" t="s">
        <v>70</v>
      </c>
      <c r="D7" s="143"/>
      <c r="E7" s="143"/>
      <c r="F7" s="143"/>
      <c r="G7" s="143"/>
      <c r="H7" s="113"/>
      <c r="I7" s="143" t="s">
        <v>6</v>
      </c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4"/>
    </row>
    <row r="8" spans="1:51" s="2" customFormat="1" ht="19.5" customHeight="1" thickBot="1" x14ac:dyDescent="0.3">
      <c r="A8" s="188"/>
      <c r="B8" s="189"/>
      <c r="C8" s="16" t="s">
        <v>2</v>
      </c>
      <c r="D8" s="16" t="s">
        <v>3</v>
      </c>
      <c r="E8" s="16" t="s">
        <v>4</v>
      </c>
      <c r="F8" s="16" t="s">
        <v>22</v>
      </c>
      <c r="G8" s="190" t="s">
        <v>5</v>
      </c>
      <c r="H8" s="191"/>
      <c r="I8" s="145" t="s">
        <v>18</v>
      </c>
      <c r="J8" s="146"/>
      <c r="K8" s="145" t="s">
        <v>7</v>
      </c>
      <c r="L8" s="146"/>
      <c r="M8" s="145" t="s">
        <v>8</v>
      </c>
      <c r="N8" s="146"/>
      <c r="O8" s="145" t="s">
        <v>9</v>
      </c>
      <c r="P8" s="146"/>
      <c r="Q8" s="145" t="s">
        <v>10</v>
      </c>
      <c r="R8" s="146"/>
      <c r="S8" s="145" t="s">
        <v>11</v>
      </c>
      <c r="T8" s="146"/>
      <c r="U8" s="145" t="s">
        <v>12</v>
      </c>
      <c r="V8" s="146"/>
      <c r="W8" s="145" t="s">
        <v>13</v>
      </c>
      <c r="X8" s="146"/>
      <c r="Y8" s="145" t="s">
        <v>14</v>
      </c>
      <c r="Z8" s="146"/>
      <c r="AA8" s="145" t="s">
        <v>15</v>
      </c>
      <c r="AB8" s="146"/>
      <c r="AC8" s="145" t="s">
        <v>16</v>
      </c>
      <c r="AD8" s="146"/>
      <c r="AE8" s="145" t="s">
        <v>17</v>
      </c>
      <c r="AF8" s="146"/>
      <c r="AG8" s="29" t="s">
        <v>69</v>
      </c>
      <c r="AH8" s="17" t="s">
        <v>1</v>
      </c>
    </row>
    <row r="9" spans="1:51" s="2" customFormat="1" ht="42.75" x14ac:dyDescent="0.25">
      <c r="A9" s="160" t="s">
        <v>169</v>
      </c>
      <c r="B9" s="148" t="s">
        <v>170</v>
      </c>
      <c r="C9" s="49" t="s">
        <v>167</v>
      </c>
      <c r="D9" s="20" t="s">
        <v>168</v>
      </c>
      <c r="E9" s="124" t="s">
        <v>177</v>
      </c>
      <c r="F9" s="28" t="s">
        <v>44</v>
      </c>
      <c r="G9" s="192">
        <v>0.5</v>
      </c>
      <c r="H9" s="193"/>
      <c r="I9" s="141"/>
      <c r="J9" s="142"/>
      <c r="K9" s="141"/>
      <c r="L9" s="142"/>
      <c r="M9" s="141"/>
      <c r="N9" s="142"/>
      <c r="O9" s="141"/>
      <c r="P9" s="142"/>
      <c r="Q9" s="141"/>
      <c r="R9" s="142"/>
      <c r="S9" s="141"/>
      <c r="T9" s="142"/>
      <c r="U9" s="141"/>
      <c r="V9" s="142"/>
      <c r="W9" s="141"/>
      <c r="X9" s="142"/>
      <c r="Y9" s="141"/>
      <c r="Z9" s="142"/>
      <c r="AA9" s="141"/>
      <c r="AB9" s="142"/>
      <c r="AC9" s="141"/>
      <c r="AD9" s="142"/>
      <c r="AE9" s="141"/>
      <c r="AF9" s="142"/>
      <c r="AG9" s="46" t="e">
        <f>AVERAGE(Y9,AE9)</f>
        <v>#DIV/0!</v>
      </c>
      <c r="AH9" s="152" t="e">
        <f>AVERAGE(AG9:AG11)</f>
        <v>#DIV/0!</v>
      </c>
    </row>
    <row r="10" spans="1:51" s="2" customFormat="1" ht="39" customHeight="1" x14ac:dyDescent="0.25">
      <c r="A10" s="160"/>
      <c r="B10" s="148"/>
      <c r="C10" s="49" t="s">
        <v>178</v>
      </c>
      <c r="D10" s="20" t="s">
        <v>43</v>
      </c>
      <c r="E10" s="124" t="s">
        <v>197</v>
      </c>
      <c r="F10" s="28" t="s">
        <v>44</v>
      </c>
      <c r="G10" s="194">
        <v>0.93</v>
      </c>
      <c r="H10" s="195"/>
      <c r="I10" s="158"/>
      <c r="J10" s="159"/>
      <c r="K10" s="158"/>
      <c r="L10" s="159"/>
      <c r="M10" s="158"/>
      <c r="N10" s="159"/>
      <c r="O10" s="158"/>
      <c r="P10" s="159"/>
      <c r="Q10" s="158"/>
      <c r="R10" s="159"/>
      <c r="S10" s="156"/>
      <c r="T10" s="157"/>
      <c r="U10" s="158"/>
      <c r="V10" s="159"/>
      <c r="W10" s="158"/>
      <c r="X10" s="159"/>
      <c r="Y10" s="158"/>
      <c r="Z10" s="159"/>
      <c r="AA10" s="158"/>
      <c r="AB10" s="159"/>
      <c r="AC10" s="158"/>
      <c r="AD10" s="159"/>
      <c r="AE10" s="158"/>
      <c r="AF10" s="159"/>
      <c r="AG10" s="10" t="e">
        <f>AVERAGE(S10,AE10)</f>
        <v>#DIV/0!</v>
      </c>
      <c r="AH10" s="152"/>
    </row>
    <row r="11" spans="1:51" s="2" customFormat="1" ht="72" thickBot="1" x14ac:dyDescent="0.3">
      <c r="A11" s="161"/>
      <c r="B11" s="184"/>
      <c r="C11" s="50" t="s">
        <v>41</v>
      </c>
      <c r="D11" s="23" t="s">
        <v>179</v>
      </c>
      <c r="E11" s="125" t="s">
        <v>42</v>
      </c>
      <c r="F11" s="22" t="s">
        <v>46</v>
      </c>
      <c r="G11" s="196">
        <v>1</v>
      </c>
      <c r="H11" s="197"/>
      <c r="I11" s="168"/>
      <c r="J11" s="169"/>
      <c r="K11" s="168"/>
      <c r="L11" s="169"/>
      <c r="M11" s="168"/>
      <c r="N11" s="169"/>
      <c r="O11" s="168"/>
      <c r="P11" s="169"/>
      <c r="Q11" s="168"/>
      <c r="R11" s="169"/>
      <c r="S11" s="168"/>
      <c r="T11" s="169"/>
      <c r="U11" s="168"/>
      <c r="V11" s="169"/>
      <c r="W11" s="168"/>
      <c r="X11" s="169"/>
      <c r="Y11" s="168"/>
      <c r="Z11" s="169"/>
      <c r="AA11" s="168"/>
      <c r="AB11" s="169"/>
      <c r="AC11" s="168"/>
      <c r="AD11" s="169"/>
      <c r="AE11" s="168"/>
      <c r="AF11" s="169"/>
      <c r="AG11" s="48" t="e">
        <f>AVERAGE(M11,S11,Y11,AE11)</f>
        <v>#DIV/0!</v>
      </c>
      <c r="AH11" s="165"/>
    </row>
    <row r="12" spans="1:51" s="7" customFormat="1" ht="55.5" customHeight="1" x14ac:dyDescent="0.25">
      <c r="A12" s="170" t="s">
        <v>30</v>
      </c>
      <c r="B12" s="147" t="s">
        <v>31</v>
      </c>
      <c r="C12" s="51" t="s">
        <v>47</v>
      </c>
      <c r="D12" s="26" t="s">
        <v>180</v>
      </c>
      <c r="E12" s="18" t="s">
        <v>181</v>
      </c>
      <c r="F12" s="21" t="s">
        <v>46</v>
      </c>
      <c r="G12" s="198">
        <v>0.6</v>
      </c>
      <c r="H12" s="199"/>
      <c r="I12" s="166"/>
      <c r="J12" s="167"/>
      <c r="K12" s="166"/>
      <c r="L12" s="167"/>
      <c r="M12" s="166"/>
      <c r="N12" s="167"/>
      <c r="O12" s="166"/>
      <c r="P12" s="167"/>
      <c r="Q12" s="166"/>
      <c r="R12" s="167"/>
      <c r="S12" s="166"/>
      <c r="T12" s="167"/>
      <c r="U12" s="166"/>
      <c r="V12" s="167"/>
      <c r="W12" s="166"/>
      <c r="X12" s="167"/>
      <c r="Y12" s="166"/>
      <c r="Z12" s="167"/>
      <c r="AA12" s="166"/>
      <c r="AB12" s="167"/>
      <c r="AC12" s="166"/>
      <c r="AD12" s="167"/>
      <c r="AE12" s="166"/>
      <c r="AF12" s="167"/>
      <c r="AG12" s="13" t="e">
        <f>AVERAGE(M12,S12,Y12,AE12)</f>
        <v>#DIV/0!</v>
      </c>
      <c r="AH12" s="151" t="e">
        <f>AVERAGE(AG12:AG14)</f>
        <v>#DIV/0!</v>
      </c>
    </row>
    <row r="13" spans="1:51" s="7" customFormat="1" ht="72.75" customHeight="1" x14ac:dyDescent="0.25">
      <c r="A13" s="161"/>
      <c r="B13" s="184"/>
      <c r="C13" s="110" t="s">
        <v>165</v>
      </c>
      <c r="D13" s="111" t="s">
        <v>182</v>
      </c>
      <c r="E13" s="111" t="s">
        <v>166</v>
      </c>
      <c r="F13" s="112" t="s">
        <v>46</v>
      </c>
      <c r="G13" s="200">
        <v>0.8</v>
      </c>
      <c r="H13" s="201"/>
      <c r="I13" s="210"/>
      <c r="J13" s="211"/>
      <c r="K13" s="210"/>
      <c r="L13" s="211"/>
      <c r="M13" s="210"/>
      <c r="N13" s="211"/>
      <c r="O13" s="210"/>
      <c r="P13" s="211"/>
      <c r="Q13" s="210"/>
      <c r="R13" s="211"/>
      <c r="S13" s="210"/>
      <c r="T13" s="211"/>
      <c r="U13" s="210"/>
      <c r="V13" s="211"/>
      <c r="W13" s="210"/>
      <c r="X13" s="211"/>
      <c r="Y13" s="210"/>
      <c r="Z13" s="211"/>
      <c r="AA13" s="210"/>
      <c r="AB13" s="211"/>
      <c r="AC13" s="210"/>
      <c r="AD13" s="211"/>
      <c r="AE13" s="210"/>
      <c r="AF13" s="211"/>
      <c r="AG13" s="46">
        <f>SUM(M13,S13,Y13,AE13)</f>
        <v>0</v>
      </c>
      <c r="AH13" s="152"/>
    </row>
    <row r="14" spans="1:51" s="7" customFormat="1" ht="62.25" customHeight="1" thickBot="1" x14ac:dyDescent="0.3">
      <c r="A14" s="185"/>
      <c r="B14" s="186"/>
      <c r="C14" s="52" t="s">
        <v>78</v>
      </c>
      <c r="D14" s="23" t="s">
        <v>183</v>
      </c>
      <c r="E14" s="23" t="s">
        <v>71</v>
      </c>
      <c r="F14" s="24" t="s">
        <v>49</v>
      </c>
      <c r="G14" s="202">
        <v>1</v>
      </c>
      <c r="H14" s="203"/>
      <c r="I14" s="168"/>
      <c r="J14" s="169"/>
      <c r="K14" s="168"/>
      <c r="L14" s="169"/>
      <c r="M14" s="168"/>
      <c r="N14" s="169"/>
      <c r="O14" s="168"/>
      <c r="P14" s="169"/>
      <c r="Q14" s="168"/>
      <c r="R14" s="169"/>
      <c r="S14" s="168"/>
      <c r="T14" s="169"/>
      <c r="U14" s="168"/>
      <c r="V14" s="169"/>
      <c r="W14" s="168"/>
      <c r="X14" s="169"/>
      <c r="Y14" s="168"/>
      <c r="Z14" s="169"/>
      <c r="AA14" s="168"/>
      <c r="AB14" s="169"/>
      <c r="AC14" s="168"/>
      <c r="AD14" s="169"/>
      <c r="AE14" s="168"/>
      <c r="AF14" s="169"/>
      <c r="AG14" s="15" t="e">
        <f>AVERAGE(S14,U14)</f>
        <v>#DIV/0!</v>
      </c>
      <c r="AH14" s="165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</row>
    <row r="15" spans="1:51" s="5" customFormat="1" ht="57" x14ac:dyDescent="0.25">
      <c r="A15" s="170" t="s">
        <v>19</v>
      </c>
      <c r="B15" s="147" t="s">
        <v>21</v>
      </c>
      <c r="C15" s="53" t="s">
        <v>29</v>
      </c>
      <c r="D15" s="26" t="s">
        <v>73</v>
      </c>
      <c r="E15" s="19" t="s">
        <v>86</v>
      </c>
      <c r="F15" s="25" t="s">
        <v>45</v>
      </c>
      <c r="G15" s="212">
        <v>1</v>
      </c>
      <c r="H15" s="213"/>
      <c r="I15" s="166"/>
      <c r="J15" s="167"/>
      <c r="K15" s="166"/>
      <c r="L15" s="167"/>
      <c r="M15" s="166"/>
      <c r="N15" s="167"/>
      <c r="O15" s="166"/>
      <c r="P15" s="167"/>
      <c r="Q15" s="166"/>
      <c r="R15" s="167"/>
      <c r="S15" s="166"/>
      <c r="T15" s="167"/>
      <c r="U15" s="166"/>
      <c r="V15" s="167"/>
      <c r="W15" s="166"/>
      <c r="X15" s="167"/>
      <c r="Y15" s="166"/>
      <c r="Z15" s="167"/>
      <c r="AA15" s="166"/>
      <c r="AB15" s="167"/>
      <c r="AC15" s="166"/>
      <c r="AD15" s="167"/>
      <c r="AE15" s="166"/>
      <c r="AF15" s="167"/>
      <c r="AG15" s="13" t="e">
        <f t="shared" ref="AG15:AG34" si="0">AVERAGE(I15:AE15)</f>
        <v>#DIV/0!</v>
      </c>
      <c r="AH15" s="175" t="e">
        <f>AVERAGE(AG15:AG16)</f>
        <v>#DIV/0!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6" customFormat="1" ht="57.75" thickBot="1" x14ac:dyDescent="0.3">
      <c r="A16" s="160"/>
      <c r="B16" s="171"/>
      <c r="C16" s="54" t="s">
        <v>20</v>
      </c>
      <c r="D16" s="23" t="s">
        <v>184</v>
      </c>
      <c r="E16" s="19" t="s">
        <v>74</v>
      </c>
      <c r="F16" s="21" t="s">
        <v>45</v>
      </c>
      <c r="G16" s="202">
        <v>1</v>
      </c>
      <c r="H16" s="203"/>
      <c r="I16" s="168"/>
      <c r="J16" s="169"/>
      <c r="K16" s="168"/>
      <c r="L16" s="169"/>
      <c r="M16" s="168"/>
      <c r="N16" s="169"/>
      <c r="O16" s="168"/>
      <c r="P16" s="169"/>
      <c r="Q16" s="168"/>
      <c r="R16" s="169"/>
      <c r="S16" s="168"/>
      <c r="T16" s="169"/>
      <c r="U16" s="168"/>
      <c r="V16" s="169"/>
      <c r="W16" s="168"/>
      <c r="X16" s="169"/>
      <c r="Y16" s="168"/>
      <c r="Z16" s="169"/>
      <c r="AA16" s="168"/>
      <c r="AB16" s="169"/>
      <c r="AC16" s="168"/>
      <c r="AD16" s="169"/>
      <c r="AE16" s="168"/>
      <c r="AF16" s="169"/>
      <c r="AG16" s="15" t="e">
        <f t="shared" si="0"/>
        <v>#DIV/0!</v>
      </c>
      <c r="AH16" s="176"/>
    </row>
    <row r="17" spans="1:34" s="7" customFormat="1" ht="126.75" customHeight="1" x14ac:dyDescent="0.25">
      <c r="A17" s="170" t="s">
        <v>32</v>
      </c>
      <c r="B17" s="115" t="s">
        <v>33</v>
      </c>
      <c r="C17" s="27" t="s">
        <v>50</v>
      </c>
      <c r="D17" s="26" t="s">
        <v>185</v>
      </c>
      <c r="E17" s="18" t="s">
        <v>75</v>
      </c>
      <c r="F17" s="8" t="s">
        <v>45</v>
      </c>
      <c r="G17" s="214">
        <v>1</v>
      </c>
      <c r="H17" s="215"/>
      <c r="I17" s="166"/>
      <c r="J17" s="167"/>
      <c r="K17" s="166"/>
      <c r="L17" s="167"/>
      <c r="M17" s="166"/>
      <c r="N17" s="167"/>
      <c r="O17" s="166"/>
      <c r="P17" s="167"/>
      <c r="Q17" s="166"/>
      <c r="R17" s="167"/>
      <c r="S17" s="166"/>
      <c r="T17" s="167"/>
      <c r="U17" s="166"/>
      <c r="V17" s="167"/>
      <c r="W17" s="166"/>
      <c r="X17" s="167"/>
      <c r="Y17" s="166"/>
      <c r="Z17" s="167"/>
      <c r="AA17" s="166"/>
      <c r="AB17" s="167"/>
      <c r="AC17" s="166"/>
      <c r="AD17" s="167"/>
      <c r="AE17" s="166"/>
      <c r="AF17" s="167"/>
      <c r="AG17" s="13" t="e">
        <f t="shared" si="0"/>
        <v>#DIV/0!</v>
      </c>
      <c r="AH17" s="114" t="e">
        <f>AG17</f>
        <v>#DIV/0!</v>
      </c>
    </row>
    <row r="18" spans="1:34" s="7" customFormat="1" ht="44.25" customHeight="1" x14ac:dyDescent="0.25">
      <c r="A18" s="160"/>
      <c r="B18" s="177" t="s">
        <v>34</v>
      </c>
      <c r="C18" s="32" t="s">
        <v>51</v>
      </c>
      <c r="D18" s="181" t="s">
        <v>186</v>
      </c>
      <c r="E18" s="181" t="s">
        <v>54</v>
      </c>
      <c r="F18" s="3" t="s">
        <v>45</v>
      </c>
      <c r="G18" s="216">
        <v>1</v>
      </c>
      <c r="H18" s="217"/>
      <c r="I18" s="156"/>
      <c r="J18" s="157"/>
      <c r="K18" s="156"/>
      <c r="L18" s="157"/>
      <c r="M18" s="156"/>
      <c r="N18" s="157"/>
      <c r="O18" s="156"/>
      <c r="P18" s="157"/>
      <c r="Q18" s="156"/>
      <c r="R18" s="157"/>
      <c r="S18" s="156"/>
      <c r="T18" s="157"/>
      <c r="U18" s="156"/>
      <c r="V18" s="157"/>
      <c r="W18" s="156"/>
      <c r="X18" s="157"/>
      <c r="Y18" s="156"/>
      <c r="Z18" s="157"/>
      <c r="AA18" s="156"/>
      <c r="AB18" s="157"/>
      <c r="AC18" s="156"/>
      <c r="AD18" s="157"/>
      <c r="AE18" s="156"/>
      <c r="AF18" s="157"/>
      <c r="AG18" s="10" t="e">
        <f t="shared" si="0"/>
        <v>#DIV/0!</v>
      </c>
      <c r="AH18" s="152" t="e">
        <f>AVERAGE(AG18:AG20)</f>
        <v>#DIV/0!</v>
      </c>
    </row>
    <row r="19" spans="1:34" s="7" customFormat="1" ht="51" customHeight="1" x14ac:dyDescent="0.25">
      <c r="A19" s="160"/>
      <c r="B19" s="178"/>
      <c r="C19" s="31" t="s">
        <v>52</v>
      </c>
      <c r="D19" s="183"/>
      <c r="E19" s="182"/>
      <c r="F19" s="3" t="s">
        <v>45</v>
      </c>
      <c r="G19" s="216">
        <v>1</v>
      </c>
      <c r="H19" s="217"/>
      <c r="I19" s="156"/>
      <c r="J19" s="157"/>
      <c r="K19" s="156"/>
      <c r="L19" s="157"/>
      <c r="M19" s="156"/>
      <c r="N19" s="157"/>
      <c r="O19" s="156"/>
      <c r="P19" s="157"/>
      <c r="Q19" s="156"/>
      <c r="R19" s="157"/>
      <c r="S19" s="156"/>
      <c r="T19" s="157"/>
      <c r="U19" s="156"/>
      <c r="V19" s="157"/>
      <c r="W19" s="156"/>
      <c r="X19" s="157"/>
      <c r="Y19" s="156"/>
      <c r="Z19" s="157"/>
      <c r="AA19" s="156"/>
      <c r="AB19" s="157"/>
      <c r="AC19" s="156"/>
      <c r="AD19" s="157"/>
      <c r="AE19" s="156"/>
      <c r="AF19" s="157"/>
      <c r="AG19" s="10" t="e">
        <f t="shared" si="0"/>
        <v>#DIV/0!</v>
      </c>
      <c r="AH19" s="152"/>
    </row>
    <row r="20" spans="1:34" s="7" customFormat="1" ht="48.75" customHeight="1" thickBot="1" x14ac:dyDescent="0.3">
      <c r="A20" s="172"/>
      <c r="B20" s="179"/>
      <c r="C20" s="31" t="s">
        <v>53</v>
      </c>
      <c r="D20" s="23" t="s">
        <v>187</v>
      </c>
      <c r="E20" s="183"/>
      <c r="F20" s="3" t="s">
        <v>45</v>
      </c>
      <c r="G20" s="218">
        <v>1</v>
      </c>
      <c r="H20" s="219"/>
      <c r="I20" s="168"/>
      <c r="J20" s="169"/>
      <c r="K20" s="168"/>
      <c r="L20" s="169"/>
      <c r="M20" s="168"/>
      <c r="N20" s="169"/>
      <c r="O20" s="168"/>
      <c r="P20" s="169"/>
      <c r="Q20" s="168"/>
      <c r="R20" s="169"/>
      <c r="S20" s="168"/>
      <c r="T20" s="169"/>
      <c r="U20" s="168"/>
      <c r="V20" s="169"/>
      <c r="W20" s="168"/>
      <c r="X20" s="169"/>
      <c r="Y20" s="168"/>
      <c r="Z20" s="169"/>
      <c r="AA20" s="168"/>
      <c r="AB20" s="169"/>
      <c r="AC20" s="168"/>
      <c r="AD20" s="169"/>
      <c r="AE20" s="168"/>
      <c r="AF20" s="169"/>
      <c r="AG20" s="15" t="e">
        <f t="shared" si="0"/>
        <v>#DIV/0!</v>
      </c>
      <c r="AH20" s="165"/>
    </row>
    <row r="21" spans="1:34" s="7" customFormat="1" ht="115.5" customHeight="1" x14ac:dyDescent="0.25">
      <c r="A21" s="160" t="s">
        <v>35</v>
      </c>
      <c r="B21" s="173" t="s">
        <v>36</v>
      </c>
      <c r="C21" s="27" t="s">
        <v>55</v>
      </c>
      <c r="D21" s="26" t="s">
        <v>171</v>
      </c>
      <c r="E21" s="18" t="s">
        <v>56</v>
      </c>
      <c r="F21" s="8" t="s">
        <v>45</v>
      </c>
      <c r="G21" s="214">
        <v>1</v>
      </c>
      <c r="H21" s="215"/>
      <c r="I21" s="166"/>
      <c r="J21" s="167"/>
      <c r="K21" s="166"/>
      <c r="L21" s="167"/>
      <c r="M21" s="166"/>
      <c r="N21" s="167"/>
      <c r="O21" s="166"/>
      <c r="P21" s="167"/>
      <c r="Q21" s="166"/>
      <c r="R21" s="167"/>
      <c r="S21" s="166"/>
      <c r="T21" s="167"/>
      <c r="U21" s="166"/>
      <c r="V21" s="167"/>
      <c r="W21" s="166"/>
      <c r="X21" s="167"/>
      <c r="Y21" s="166"/>
      <c r="Z21" s="167"/>
      <c r="AA21" s="166"/>
      <c r="AB21" s="167"/>
      <c r="AC21" s="166"/>
      <c r="AD21" s="167"/>
      <c r="AE21" s="166"/>
      <c r="AF21" s="167"/>
      <c r="AG21" s="13" t="e">
        <f t="shared" si="0"/>
        <v>#DIV/0!</v>
      </c>
      <c r="AH21" s="151" t="e">
        <f>AVERAGE(AG21:AG24)</f>
        <v>#DIV/0!</v>
      </c>
    </row>
    <row r="22" spans="1:34" s="7" customFormat="1" ht="50.25" customHeight="1" x14ac:dyDescent="0.25">
      <c r="A22" s="161"/>
      <c r="B22" s="174"/>
      <c r="C22" s="128" t="s">
        <v>218</v>
      </c>
      <c r="D22" s="20" t="s">
        <v>189</v>
      </c>
      <c r="E22" s="181" t="s">
        <v>76</v>
      </c>
      <c r="F22" s="3" t="s">
        <v>45</v>
      </c>
      <c r="G22" s="220">
        <v>1</v>
      </c>
      <c r="H22" s="221"/>
      <c r="I22" s="156"/>
      <c r="J22" s="157"/>
      <c r="K22" s="156"/>
      <c r="L22" s="157"/>
      <c r="M22" s="156"/>
      <c r="N22" s="157"/>
      <c r="O22" s="156"/>
      <c r="P22" s="157"/>
      <c r="Q22" s="156"/>
      <c r="R22" s="157"/>
      <c r="S22" s="156"/>
      <c r="T22" s="157"/>
      <c r="U22" s="156"/>
      <c r="V22" s="157"/>
      <c r="W22" s="156"/>
      <c r="X22" s="157"/>
      <c r="Y22" s="156"/>
      <c r="Z22" s="157"/>
      <c r="AA22" s="156"/>
      <c r="AB22" s="157"/>
      <c r="AC22" s="156"/>
      <c r="AD22" s="157"/>
      <c r="AE22" s="156"/>
      <c r="AF22" s="157"/>
      <c r="AG22" s="10" t="e">
        <f t="shared" si="0"/>
        <v>#DIV/0!</v>
      </c>
      <c r="AH22" s="152"/>
    </row>
    <row r="23" spans="1:34" s="7" customFormat="1" ht="57" x14ac:dyDescent="0.25">
      <c r="A23" s="161"/>
      <c r="B23" s="174"/>
      <c r="C23" s="128" t="s">
        <v>219</v>
      </c>
      <c r="D23" s="20" t="s">
        <v>190</v>
      </c>
      <c r="E23" s="183"/>
      <c r="F23" s="3" t="s">
        <v>45</v>
      </c>
      <c r="G23" s="220">
        <v>1</v>
      </c>
      <c r="H23" s="221"/>
      <c r="I23" s="156"/>
      <c r="J23" s="157"/>
      <c r="K23" s="156"/>
      <c r="L23" s="157"/>
      <c r="M23" s="156"/>
      <c r="N23" s="157"/>
      <c r="O23" s="156"/>
      <c r="P23" s="157"/>
      <c r="Q23" s="156"/>
      <c r="R23" s="157"/>
      <c r="S23" s="156"/>
      <c r="T23" s="157"/>
      <c r="U23" s="156"/>
      <c r="V23" s="157"/>
      <c r="W23" s="156"/>
      <c r="X23" s="157"/>
      <c r="Y23" s="156"/>
      <c r="Z23" s="157"/>
      <c r="AA23" s="156"/>
      <c r="AB23" s="157"/>
      <c r="AC23" s="156"/>
      <c r="AD23" s="157"/>
      <c r="AE23" s="156"/>
      <c r="AF23" s="157"/>
      <c r="AG23" s="10" t="e">
        <f t="shared" si="0"/>
        <v>#DIV/0!</v>
      </c>
      <c r="AH23" s="152"/>
    </row>
    <row r="24" spans="1:34" s="7" customFormat="1" ht="74.25" customHeight="1" thickBot="1" x14ac:dyDescent="0.3">
      <c r="A24" s="161"/>
      <c r="B24" s="174"/>
      <c r="C24" s="32" t="s">
        <v>68</v>
      </c>
      <c r="D24" s="23" t="s">
        <v>188</v>
      </c>
      <c r="E24" s="30" t="s">
        <v>77</v>
      </c>
      <c r="F24" s="3" t="s">
        <v>45</v>
      </c>
      <c r="G24" s="218">
        <v>1</v>
      </c>
      <c r="H24" s="219"/>
      <c r="I24" s="168"/>
      <c r="J24" s="169"/>
      <c r="K24" s="168"/>
      <c r="L24" s="169"/>
      <c r="M24" s="168"/>
      <c r="N24" s="169"/>
      <c r="O24" s="168"/>
      <c r="P24" s="169"/>
      <c r="Q24" s="168"/>
      <c r="R24" s="169"/>
      <c r="S24" s="168"/>
      <c r="T24" s="169"/>
      <c r="U24" s="168"/>
      <c r="V24" s="169"/>
      <c r="W24" s="168"/>
      <c r="X24" s="169"/>
      <c r="Y24" s="168"/>
      <c r="Z24" s="169"/>
      <c r="AA24" s="168"/>
      <c r="AB24" s="169"/>
      <c r="AC24" s="168"/>
      <c r="AD24" s="169"/>
      <c r="AE24" s="168"/>
      <c r="AF24" s="169"/>
      <c r="AG24" s="15" t="e">
        <f t="shared" si="0"/>
        <v>#DIV/0!</v>
      </c>
      <c r="AH24" s="165"/>
    </row>
    <row r="25" spans="1:34" ht="62.25" customHeight="1" x14ac:dyDescent="0.25">
      <c r="A25" s="170" t="s">
        <v>37</v>
      </c>
      <c r="B25" s="147" t="s">
        <v>38</v>
      </c>
      <c r="C25" s="27" t="s">
        <v>57</v>
      </c>
      <c r="D25" s="26" t="s">
        <v>172</v>
      </c>
      <c r="E25" s="12" t="s">
        <v>191</v>
      </c>
      <c r="F25" s="8" t="s">
        <v>46</v>
      </c>
      <c r="G25" s="212">
        <v>1</v>
      </c>
      <c r="H25" s="213"/>
      <c r="I25" s="166"/>
      <c r="J25" s="167"/>
      <c r="K25" s="166"/>
      <c r="L25" s="167"/>
      <c r="M25" s="166"/>
      <c r="N25" s="167"/>
      <c r="O25" s="166"/>
      <c r="P25" s="167"/>
      <c r="Q25" s="166"/>
      <c r="R25" s="167"/>
      <c r="S25" s="166"/>
      <c r="T25" s="167"/>
      <c r="U25" s="166"/>
      <c r="V25" s="167"/>
      <c r="W25" s="166"/>
      <c r="X25" s="167"/>
      <c r="Y25" s="166"/>
      <c r="Z25" s="167"/>
      <c r="AA25" s="166"/>
      <c r="AB25" s="167"/>
      <c r="AC25" s="166"/>
      <c r="AD25" s="167"/>
      <c r="AE25" s="166"/>
      <c r="AF25" s="167"/>
      <c r="AG25" s="13" t="e">
        <f t="shared" si="0"/>
        <v>#DIV/0!</v>
      </c>
      <c r="AH25" s="175" t="e">
        <f>AVERAGE(AG25:AG27)</f>
        <v>#DIV/0!</v>
      </c>
    </row>
    <row r="26" spans="1:34" ht="44.25" customHeight="1" x14ac:dyDescent="0.25">
      <c r="A26" s="160"/>
      <c r="B26" s="148"/>
      <c r="C26" s="32" t="s">
        <v>58</v>
      </c>
      <c r="D26" s="20" t="s">
        <v>173</v>
      </c>
      <c r="E26" s="9" t="s">
        <v>59</v>
      </c>
      <c r="F26" s="3" t="s">
        <v>45</v>
      </c>
      <c r="G26" s="220">
        <v>1</v>
      </c>
      <c r="H26" s="221"/>
      <c r="I26" s="156"/>
      <c r="J26" s="157"/>
      <c r="K26" s="156"/>
      <c r="L26" s="157"/>
      <c r="M26" s="156"/>
      <c r="N26" s="157"/>
      <c r="O26" s="156"/>
      <c r="P26" s="157"/>
      <c r="Q26" s="156"/>
      <c r="R26" s="157"/>
      <c r="S26" s="156"/>
      <c r="T26" s="157"/>
      <c r="U26" s="156"/>
      <c r="V26" s="157"/>
      <c r="W26" s="156"/>
      <c r="X26" s="157"/>
      <c r="Y26" s="156"/>
      <c r="Z26" s="157"/>
      <c r="AA26" s="156"/>
      <c r="AB26" s="157"/>
      <c r="AC26" s="156"/>
      <c r="AD26" s="157"/>
      <c r="AE26" s="156"/>
      <c r="AF26" s="157"/>
      <c r="AG26" s="10" t="e">
        <f t="shared" si="0"/>
        <v>#DIV/0!</v>
      </c>
      <c r="AH26" s="180"/>
    </row>
    <row r="27" spans="1:34" ht="75" customHeight="1" thickBot="1" x14ac:dyDescent="0.3">
      <c r="A27" s="172"/>
      <c r="B27" s="171"/>
      <c r="C27" s="38" t="s">
        <v>83</v>
      </c>
      <c r="D27" s="23" t="s">
        <v>84</v>
      </c>
      <c r="E27" s="44" t="s">
        <v>82</v>
      </c>
      <c r="F27" s="41" t="s">
        <v>45</v>
      </c>
      <c r="G27" s="57" t="s">
        <v>85</v>
      </c>
      <c r="H27" s="57">
        <v>1</v>
      </c>
      <c r="I27" s="47"/>
      <c r="J27" s="15"/>
      <c r="K27" s="122"/>
      <c r="L27" s="15">
        <f>IF(K27&lt;=3,100%,0%)</f>
        <v>1</v>
      </c>
      <c r="M27" s="122"/>
      <c r="N27" s="15">
        <f>IF(M27&lt;=3,100%,0%)</f>
        <v>1</v>
      </c>
      <c r="O27" s="122"/>
      <c r="P27" s="15">
        <f>IF(O27&lt;=3,100%,0%)</f>
        <v>1</v>
      </c>
      <c r="Q27" s="122"/>
      <c r="R27" s="15">
        <f>IF(Q27&lt;=3,100%,0%)</f>
        <v>1</v>
      </c>
      <c r="S27" s="122"/>
      <c r="T27" s="15">
        <f>IF(S27&lt;=3,100%,0%)</f>
        <v>1</v>
      </c>
      <c r="U27" s="122"/>
      <c r="V27" s="15">
        <f>IF(U27&lt;=3,100%,0%)</f>
        <v>1</v>
      </c>
      <c r="W27" s="122"/>
      <c r="X27" s="15">
        <f>IF(W27&lt;=3,100%,0%)</f>
        <v>1</v>
      </c>
      <c r="Y27" s="122"/>
      <c r="Z27" s="15">
        <f>IF(Y27&lt;=3,100%,0%)</f>
        <v>1</v>
      </c>
      <c r="AA27" s="122"/>
      <c r="AB27" s="15">
        <f>IF(AA27&lt;=3,100%,0%)</f>
        <v>1</v>
      </c>
      <c r="AC27" s="122"/>
      <c r="AD27" s="15">
        <f>IF(AC27&lt;=3,100%,0%)</f>
        <v>1</v>
      </c>
      <c r="AE27" s="122"/>
      <c r="AF27" s="15">
        <f>IF(AE27&lt;=3,100%,0%)</f>
        <v>1</v>
      </c>
      <c r="AG27" s="15">
        <f>AVERAGE(L27,N27,P27,R27,T27,V27,X27,Z27)</f>
        <v>1</v>
      </c>
      <c r="AH27" s="176"/>
    </row>
    <row r="28" spans="1:34" ht="44.25" customHeight="1" x14ac:dyDescent="0.25">
      <c r="A28" s="170" t="s">
        <v>39</v>
      </c>
      <c r="B28" s="147" t="s">
        <v>192</v>
      </c>
      <c r="C28" s="27" t="s">
        <v>60</v>
      </c>
      <c r="D28" s="26" t="s">
        <v>61</v>
      </c>
      <c r="E28" s="12" t="s">
        <v>205</v>
      </c>
      <c r="F28" s="8" t="s">
        <v>45</v>
      </c>
      <c r="G28" s="55" t="s">
        <v>206</v>
      </c>
      <c r="H28" s="55">
        <v>0.97</v>
      </c>
      <c r="I28" s="14"/>
      <c r="J28" s="13">
        <f>IF(I28&lt;=3%,100%,0%)</f>
        <v>1</v>
      </c>
      <c r="K28" s="14"/>
      <c r="L28" s="13">
        <f>IF(K28&lt;=3%,100%,0%)</f>
        <v>1</v>
      </c>
      <c r="M28" s="14"/>
      <c r="N28" s="13">
        <f>IF(M28&lt;=3%,100%,0%)</f>
        <v>1</v>
      </c>
      <c r="O28" s="14"/>
      <c r="P28" s="13">
        <f>IF(O28&lt;=3%,100%,0%)</f>
        <v>1</v>
      </c>
      <c r="Q28" s="14"/>
      <c r="R28" s="13">
        <f>IF(Q28&lt;=3%,100%,0%)</f>
        <v>1</v>
      </c>
      <c r="S28" s="14"/>
      <c r="T28" s="13">
        <f>IF(S28&lt;=3%,100%,0%)</f>
        <v>1</v>
      </c>
      <c r="U28" s="14"/>
      <c r="V28" s="13">
        <f>IF(U28&lt;=3%,100%,0%)</f>
        <v>1</v>
      </c>
      <c r="W28" s="14"/>
      <c r="X28" s="13">
        <f>IF(W28&lt;=3%,100%,0%)</f>
        <v>1</v>
      </c>
      <c r="Y28" s="14"/>
      <c r="Z28" s="13">
        <f>IF(Y28&lt;=3%,100%,0%)</f>
        <v>1</v>
      </c>
      <c r="AA28" s="14"/>
      <c r="AB28" s="13">
        <f>IF(AA28&lt;=3%,100%,0%)</f>
        <v>1</v>
      </c>
      <c r="AC28" s="14"/>
      <c r="AD28" s="13">
        <f>IF(AC28&lt;=3%,100%,0%)</f>
        <v>1</v>
      </c>
      <c r="AE28" s="14"/>
      <c r="AF28" s="13">
        <f>IF(AE28&lt;=3%,100%,0%)</f>
        <v>1</v>
      </c>
      <c r="AG28" s="13">
        <f>AVERAGE(J28,L28,N28,P28,R28,T28,V28,X28,Z28)</f>
        <v>1</v>
      </c>
      <c r="AH28" s="151">
        <f>AVERAGE(AG28,AG30)</f>
        <v>0.5</v>
      </c>
    </row>
    <row r="29" spans="1:34" ht="42.75" x14ac:dyDescent="0.25">
      <c r="A29" s="160"/>
      <c r="B29" s="148"/>
      <c r="C29" s="31" t="s">
        <v>64</v>
      </c>
      <c r="D29" s="20" t="s">
        <v>217</v>
      </c>
      <c r="E29" s="9" t="s">
        <v>193</v>
      </c>
      <c r="F29" s="3" t="s">
        <v>49</v>
      </c>
      <c r="G29" s="220">
        <v>0.38</v>
      </c>
      <c r="H29" s="221"/>
      <c r="I29" s="156"/>
      <c r="J29" s="157"/>
      <c r="K29" s="156"/>
      <c r="L29" s="157"/>
      <c r="M29" s="156"/>
      <c r="N29" s="157"/>
      <c r="O29" s="156"/>
      <c r="P29" s="157"/>
      <c r="Q29" s="156"/>
      <c r="R29" s="157"/>
      <c r="S29" s="156"/>
      <c r="T29" s="157"/>
      <c r="U29" s="156"/>
      <c r="V29" s="157"/>
      <c r="W29" s="156"/>
      <c r="X29" s="157"/>
      <c r="Y29" s="156"/>
      <c r="Z29" s="157"/>
      <c r="AA29" s="156"/>
      <c r="AB29" s="157"/>
      <c r="AC29" s="156"/>
      <c r="AD29" s="157"/>
      <c r="AE29" s="156"/>
      <c r="AF29" s="157"/>
      <c r="AG29" s="10"/>
      <c r="AH29" s="152"/>
    </row>
    <row r="30" spans="1:34" ht="44.25" customHeight="1" x14ac:dyDescent="0.25">
      <c r="A30" s="160"/>
      <c r="B30" s="149"/>
      <c r="C30" s="31" t="s">
        <v>194</v>
      </c>
      <c r="D30" s="116" t="s">
        <v>207</v>
      </c>
      <c r="E30" s="9" t="s">
        <v>72</v>
      </c>
      <c r="F30" s="3" t="s">
        <v>49</v>
      </c>
      <c r="G30" s="220">
        <v>0.9</v>
      </c>
      <c r="H30" s="221"/>
      <c r="I30" s="156"/>
      <c r="J30" s="157"/>
      <c r="K30" s="156"/>
      <c r="L30" s="157"/>
      <c r="M30" s="156"/>
      <c r="N30" s="157"/>
      <c r="O30" s="156"/>
      <c r="P30" s="157"/>
      <c r="Q30" s="156"/>
      <c r="R30" s="157"/>
      <c r="S30" s="156"/>
      <c r="T30" s="157"/>
      <c r="U30" s="156"/>
      <c r="V30" s="157"/>
      <c r="W30" s="156"/>
      <c r="X30" s="157"/>
      <c r="Y30" s="156"/>
      <c r="Z30" s="157"/>
      <c r="AA30" s="156"/>
      <c r="AB30" s="157"/>
      <c r="AC30" s="156"/>
      <c r="AD30" s="157"/>
      <c r="AE30" s="156"/>
      <c r="AF30" s="157"/>
      <c r="AG30" s="10">
        <f>SUM(I30:AF30)</f>
        <v>0</v>
      </c>
      <c r="AH30" s="153"/>
    </row>
    <row r="31" spans="1:34" ht="65.25" customHeight="1" x14ac:dyDescent="0.25">
      <c r="A31" s="160"/>
      <c r="B31" s="150" t="s">
        <v>195</v>
      </c>
      <c r="C31" s="31" t="s">
        <v>62</v>
      </c>
      <c r="D31" s="20" t="s">
        <v>208</v>
      </c>
      <c r="E31" s="9" t="s">
        <v>63</v>
      </c>
      <c r="F31" s="3" t="s">
        <v>49</v>
      </c>
      <c r="G31" s="56">
        <v>0.04</v>
      </c>
      <c r="H31" s="121">
        <v>0.96</v>
      </c>
      <c r="I31" s="156"/>
      <c r="J31" s="157"/>
      <c r="K31" s="156"/>
      <c r="L31" s="157"/>
      <c r="M31" s="156"/>
      <c r="N31" s="157"/>
      <c r="O31" s="156"/>
      <c r="P31" s="157"/>
      <c r="Q31" s="156"/>
      <c r="R31" s="157"/>
      <c r="S31" s="156"/>
      <c r="T31" s="157"/>
      <c r="U31" s="156"/>
      <c r="V31" s="157"/>
      <c r="W31" s="156"/>
      <c r="X31" s="157"/>
      <c r="Y31" s="156"/>
      <c r="Z31" s="157"/>
      <c r="AA31" s="156"/>
      <c r="AB31" s="157"/>
      <c r="AC31" s="156"/>
      <c r="AD31" s="157"/>
      <c r="AE31" s="11"/>
      <c r="AF31" s="46">
        <f>IF(AE31&lt;=4%,96%,0%)</f>
        <v>0.96</v>
      </c>
      <c r="AG31" s="10"/>
      <c r="AH31" s="154">
        <f>AVERAGE(AG31:AG32)</f>
        <v>0</v>
      </c>
    </row>
    <row r="32" spans="1:34" ht="76.5" customHeight="1" x14ac:dyDescent="0.25">
      <c r="A32" s="160"/>
      <c r="B32" s="149"/>
      <c r="C32" s="31" t="s">
        <v>196</v>
      </c>
      <c r="D32" s="116" t="s">
        <v>207</v>
      </c>
      <c r="E32" s="9" t="s">
        <v>209</v>
      </c>
      <c r="F32" s="3" t="s">
        <v>49</v>
      </c>
      <c r="G32" s="220">
        <v>0.9</v>
      </c>
      <c r="H32" s="221"/>
      <c r="I32" s="156"/>
      <c r="J32" s="157"/>
      <c r="K32" s="156"/>
      <c r="L32" s="157"/>
      <c r="M32" s="156"/>
      <c r="N32" s="157"/>
      <c r="O32" s="156"/>
      <c r="P32" s="157"/>
      <c r="Q32" s="156"/>
      <c r="R32" s="157"/>
      <c r="S32" s="156"/>
      <c r="T32" s="157"/>
      <c r="U32" s="156"/>
      <c r="V32" s="157"/>
      <c r="W32" s="156"/>
      <c r="X32" s="157"/>
      <c r="Y32" s="156"/>
      <c r="Z32" s="157"/>
      <c r="AA32" s="156"/>
      <c r="AB32" s="157"/>
      <c r="AC32" s="156"/>
      <c r="AD32" s="157"/>
      <c r="AE32" s="156"/>
      <c r="AF32" s="157"/>
      <c r="AG32" s="10">
        <f>SUM(I32:AF32)</f>
        <v>0</v>
      </c>
      <c r="AH32" s="155"/>
    </row>
    <row r="33" spans="1:34" ht="120.75" customHeight="1" thickBot="1" x14ac:dyDescent="0.3">
      <c r="A33" s="160"/>
      <c r="B33" s="40" t="s">
        <v>48</v>
      </c>
      <c r="C33" s="31" t="s">
        <v>176</v>
      </c>
      <c r="D33" s="20" t="s">
        <v>210</v>
      </c>
      <c r="E33" s="9" t="s">
        <v>175</v>
      </c>
      <c r="F33" s="3" t="s">
        <v>49</v>
      </c>
      <c r="G33" s="202">
        <v>0.7</v>
      </c>
      <c r="H33" s="203"/>
      <c r="I33" s="168"/>
      <c r="J33" s="169"/>
      <c r="K33" s="168"/>
      <c r="L33" s="169"/>
      <c r="M33" s="168"/>
      <c r="N33" s="169"/>
      <c r="O33" s="168"/>
      <c r="P33" s="169"/>
      <c r="Q33" s="168"/>
      <c r="R33" s="169"/>
      <c r="S33" s="168"/>
      <c r="T33" s="169"/>
      <c r="U33" s="168"/>
      <c r="V33" s="169"/>
      <c r="W33" s="168"/>
      <c r="X33" s="169"/>
      <c r="Y33" s="168"/>
      <c r="Z33" s="169"/>
      <c r="AA33" s="168"/>
      <c r="AB33" s="169"/>
      <c r="AC33" s="168"/>
      <c r="AD33" s="169"/>
      <c r="AE33" s="168"/>
      <c r="AF33" s="169"/>
      <c r="AG33" s="48">
        <f>AE33</f>
        <v>0</v>
      </c>
      <c r="AH33" s="127">
        <f>AG33</f>
        <v>0</v>
      </c>
    </row>
    <row r="34" spans="1:34" ht="120" customHeight="1" thickBot="1" x14ac:dyDescent="0.3">
      <c r="A34" s="33" t="s">
        <v>40</v>
      </c>
      <c r="B34" s="37" t="s">
        <v>174</v>
      </c>
      <c r="C34" s="39" t="s">
        <v>65</v>
      </c>
      <c r="D34" s="34" t="s">
        <v>220</v>
      </c>
      <c r="E34" s="34" t="s">
        <v>66</v>
      </c>
      <c r="F34" s="35" t="s">
        <v>45</v>
      </c>
      <c r="G34" s="222">
        <v>0.7</v>
      </c>
      <c r="H34" s="223"/>
      <c r="I34" s="166"/>
      <c r="J34" s="167"/>
      <c r="K34" s="166"/>
      <c r="L34" s="167"/>
      <c r="M34" s="166"/>
      <c r="N34" s="167"/>
      <c r="O34" s="166"/>
      <c r="P34" s="167"/>
      <c r="Q34" s="166"/>
      <c r="R34" s="167"/>
      <c r="S34" s="166"/>
      <c r="T34" s="167"/>
      <c r="U34" s="166"/>
      <c r="V34" s="167"/>
      <c r="W34" s="166"/>
      <c r="X34" s="167"/>
      <c r="Y34" s="166"/>
      <c r="Z34" s="167"/>
      <c r="AA34" s="166"/>
      <c r="AB34" s="167"/>
      <c r="AC34" s="166"/>
      <c r="AD34" s="167"/>
      <c r="AE34" s="166"/>
      <c r="AF34" s="167"/>
      <c r="AG34" s="36" t="e">
        <f t="shared" si="0"/>
        <v>#DIV/0!</v>
      </c>
      <c r="AH34" s="45" t="e">
        <f>AVERAGE(AG34:AG34)</f>
        <v>#DIV/0!</v>
      </c>
    </row>
    <row r="35" spans="1:34" ht="43.5" thickBot="1" x14ac:dyDescent="0.3">
      <c r="A35" s="33" t="s">
        <v>79</v>
      </c>
      <c r="B35" s="37" t="s">
        <v>80</v>
      </c>
      <c r="C35" s="43" t="s">
        <v>211</v>
      </c>
      <c r="D35" s="34" t="s">
        <v>160</v>
      </c>
      <c r="E35" s="34" t="s">
        <v>81</v>
      </c>
      <c r="F35" s="35" t="s">
        <v>49</v>
      </c>
      <c r="G35" s="222">
        <f>AVERAGE(AVERAGE(G9:H11),AVERAGE(G12:H14),AVERAGE(G15:H16),AVERAGE(G18:H20),G17,AVERAGE(G21:H24), AVERAGE(G25,G26,H27),AVERAGE(H28,G29,G30),AVERAGE(H31,G32),G33,G34)</f>
        <v>0.88090909090909075</v>
      </c>
      <c r="H35" s="223"/>
      <c r="I35" s="162" t="s">
        <v>223</v>
      </c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4"/>
      <c r="AH35" s="45" t="e">
        <f>AVERAGE(AH9,AH12,AH15,AH17,AH18,AH21,AH25,AH28,AH34)</f>
        <v>#DIV/0!</v>
      </c>
    </row>
    <row r="36" spans="1:34" ht="43.5" thickBot="1" x14ac:dyDescent="0.3">
      <c r="A36" s="33" t="s">
        <v>79</v>
      </c>
      <c r="B36" s="37" t="s">
        <v>80</v>
      </c>
      <c r="C36" s="43" t="s">
        <v>211</v>
      </c>
      <c r="D36" s="34" t="s">
        <v>160</v>
      </c>
      <c r="E36" s="34" t="s">
        <v>81</v>
      </c>
      <c r="F36" s="35" t="s">
        <v>49</v>
      </c>
      <c r="G36" s="222" t="s">
        <v>222</v>
      </c>
      <c r="H36" s="223"/>
      <c r="I36" s="162" t="s">
        <v>224</v>
      </c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4"/>
      <c r="AH36" s="45"/>
    </row>
  </sheetData>
  <mergeCells count="368">
    <mergeCell ref="G36:H36"/>
    <mergeCell ref="G24:H24"/>
    <mergeCell ref="G25:H25"/>
    <mergeCell ref="G26:H26"/>
    <mergeCell ref="G30:H30"/>
    <mergeCell ref="G32:H32"/>
    <mergeCell ref="G33:H33"/>
    <mergeCell ref="G34:H34"/>
    <mergeCell ref="G35:H35"/>
    <mergeCell ref="G29:H29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D18:D19"/>
    <mergeCell ref="E22:E23"/>
    <mergeCell ref="I23:J23"/>
    <mergeCell ref="K23:L23"/>
    <mergeCell ref="M23:N23"/>
    <mergeCell ref="O23:P23"/>
    <mergeCell ref="Q23:R23"/>
    <mergeCell ref="S23:T23"/>
    <mergeCell ref="I22:J22"/>
    <mergeCell ref="I20:J20"/>
    <mergeCell ref="K20:L20"/>
    <mergeCell ref="M20:N20"/>
    <mergeCell ref="O20:P20"/>
    <mergeCell ref="Q20:R20"/>
    <mergeCell ref="K22:L22"/>
    <mergeCell ref="M22:N22"/>
    <mergeCell ref="O22:P22"/>
    <mergeCell ref="I21:J21"/>
    <mergeCell ref="K21:L21"/>
    <mergeCell ref="M21:N21"/>
    <mergeCell ref="O21:P21"/>
    <mergeCell ref="Q21:R21"/>
    <mergeCell ref="S21:T21"/>
    <mergeCell ref="AE33:AF33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Q33:R33"/>
    <mergeCell ref="S33:T33"/>
    <mergeCell ref="U33:V33"/>
    <mergeCell ref="W33:X33"/>
    <mergeCell ref="Y33:Z33"/>
    <mergeCell ref="AC31:AD31"/>
    <mergeCell ref="S30:T30"/>
    <mergeCell ref="U30:V30"/>
    <mergeCell ref="W30:X30"/>
    <mergeCell ref="Y30:Z30"/>
    <mergeCell ref="AA30:AB30"/>
    <mergeCell ref="I30:J30"/>
    <mergeCell ref="AA33:AB33"/>
    <mergeCell ref="AC33:AD33"/>
    <mergeCell ref="K30:L30"/>
    <mergeCell ref="M30:N30"/>
    <mergeCell ref="O30:P30"/>
    <mergeCell ref="Q30:R30"/>
    <mergeCell ref="AC30:AD30"/>
    <mergeCell ref="Q22:R22"/>
    <mergeCell ref="K25:L25"/>
    <mergeCell ref="M25:N25"/>
    <mergeCell ref="O25:P25"/>
    <mergeCell ref="Q25:R25"/>
    <mergeCell ref="AA25:AB25"/>
    <mergeCell ref="I25:J25"/>
    <mergeCell ref="I31:J31"/>
    <mergeCell ref="I33:J33"/>
    <mergeCell ref="K33:L33"/>
    <mergeCell ref="M33:N33"/>
    <mergeCell ref="O33:P33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I26:J26"/>
    <mergeCell ref="K26:L26"/>
    <mergeCell ref="M26:N26"/>
    <mergeCell ref="AC24:AD24"/>
    <mergeCell ref="AE24:AF24"/>
    <mergeCell ref="S22:T22"/>
    <mergeCell ref="U22:V22"/>
    <mergeCell ref="W22:X22"/>
    <mergeCell ref="Y22:Z22"/>
    <mergeCell ref="AC25:AD25"/>
    <mergeCell ref="AE25:AF25"/>
    <mergeCell ref="AA26:AB26"/>
    <mergeCell ref="AC26:AD26"/>
    <mergeCell ref="AE26:AF26"/>
    <mergeCell ref="S25:T25"/>
    <mergeCell ref="U25:V25"/>
    <mergeCell ref="W25:X25"/>
    <mergeCell ref="Y25:Z25"/>
    <mergeCell ref="AC23:AD23"/>
    <mergeCell ref="AE23:AF23"/>
    <mergeCell ref="AA22:AB22"/>
    <mergeCell ref="I29:J29"/>
    <mergeCell ref="K29:L29"/>
    <mergeCell ref="M29:N29"/>
    <mergeCell ref="Q26:R26"/>
    <mergeCell ref="S26:T26"/>
    <mergeCell ref="U26:V26"/>
    <mergeCell ref="W26:X26"/>
    <mergeCell ref="Y26:Z26"/>
    <mergeCell ref="AA24:AB24"/>
    <mergeCell ref="O26:P26"/>
    <mergeCell ref="U23:V23"/>
    <mergeCell ref="W23:X23"/>
    <mergeCell ref="Y23:Z23"/>
    <mergeCell ref="AA23:AB23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Y21:Z21"/>
    <mergeCell ref="AA21:AB21"/>
    <mergeCell ref="AC21:AD21"/>
    <mergeCell ref="AE21:AF21"/>
    <mergeCell ref="S20:T20"/>
    <mergeCell ref="U20:V20"/>
    <mergeCell ref="W20:X20"/>
    <mergeCell ref="Y20:Z20"/>
    <mergeCell ref="AC22:AD22"/>
    <mergeCell ref="AE22:AF22"/>
    <mergeCell ref="AA20:AB20"/>
    <mergeCell ref="AC20:AD20"/>
    <mergeCell ref="AE20:AF20"/>
    <mergeCell ref="U21:V21"/>
    <mergeCell ref="W21:X21"/>
    <mergeCell ref="AE18:AF18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S18:T18"/>
    <mergeCell ref="U18:V18"/>
    <mergeCell ref="W18:X18"/>
    <mergeCell ref="Y18:Z18"/>
    <mergeCell ref="AA18:AB18"/>
    <mergeCell ref="I18:J18"/>
    <mergeCell ref="AC18:AD18"/>
    <mergeCell ref="I15:J15"/>
    <mergeCell ref="K15:L15"/>
    <mergeCell ref="M15:N15"/>
    <mergeCell ref="O15:P15"/>
    <mergeCell ref="Q15:R15"/>
    <mergeCell ref="U14:V14"/>
    <mergeCell ref="W14:X14"/>
    <mergeCell ref="Y14:Z14"/>
    <mergeCell ref="AA14:AB14"/>
    <mergeCell ref="O14:P14"/>
    <mergeCell ref="Q14:R14"/>
    <mergeCell ref="S14:T14"/>
    <mergeCell ref="M12:N12"/>
    <mergeCell ref="O12:P12"/>
    <mergeCell ref="Q12:R12"/>
    <mergeCell ref="AC14:AD14"/>
    <mergeCell ref="AE14:AF14"/>
    <mergeCell ref="AC15:AD15"/>
    <mergeCell ref="AE15:AF15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S15:T15"/>
    <mergeCell ref="U15:V15"/>
    <mergeCell ref="W15:X15"/>
    <mergeCell ref="Y15:Z15"/>
    <mergeCell ref="AA15:AB15"/>
    <mergeCell ref="W13:X13"/>
    <mergeCell ref="Y13:Z13"/>
    <mergeCell ref="AA13:AB13"/>
    <mergeCell ref="AC13:AD13"/>
    <mergeCell ref="AE13:AF13"/>
    <mergeCell ref="S12:T12"/>
    <mergeCell ref="U12:V12"/>
    <mergeCell ref="W12:X12"/>
    <mergeCell ref="Y12:Z12"/>
    <mergeCell ref="AA12:AB12"/>
    <mergeCell ref="A2:AH3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C8:AD8"/>
    <mergeCell ref="AE8:AF8"/>
    <mergeCell ref="AC10:AD10"/>
    <mergeCell ref="AE10:AF10"/>
    <mergeCell ref="S10:T10"/>
    <mergeCell ref="U10:V10"/>
    <mergeCell ref="A7:A8"/>
    <mergeCell ref="B7:B8"/>
    <mergeCell ref="I8:J8"/>
    <mergeCell ref="K8:L8"/>
    <mergeCell ref="G8:H8"/>
    <mergeCell ref="G9:H9"/>
    <mergeCell ref="G10:H10"/>
    <mergeCell ref="G11:H11"/>
    <mergeCell ref="G12:H12"/>
    <mergeCell ref="I12:J12"/>
    <mergeCell ref="K12:L12"/>
    <mergeCell ref="A28:A33"/>
    <mergeCell ref="AH9:AH11"/>
    <mergeCell ref="AH12:AH14"/>
    <mergeCell ref="B25:B27"/>
    <mergeCell ref="A25:A27"/>
    <mergeCell ref="A21:A24"/>
    <mergeCell ref="B21:B24"/>
    <mergeCell ref="AH15:AH16"/>
    <mergeCell ref="A17:A20"/>
    <mergeCell ref="B18:B20"/>
    <mergeCell ref="A15:A16"/>
    <mergeCell ref="B15:B16"/>
    <mergeCell ref="AH25:AH27"/>
    <mergeCell ref="E18:E20"/>
    <mergeCell ref="AH21:AH24"/>
    <mergeCell ref="W10:X10"/>
    <mergeCell ref="Y10:Z10"/>
    <mergeCell ref="AA10:AB10"/>
    <mergeCell ref="I10:J10"/>
    <mergeCell ref="K10:L10"/>
    <mergeCell ref="B9:B11"/>
    <mergeCell ref="A12:A14"/>
    <mergeCell ref="B12:B14"/>
    <mergeCell ref="G13:H13"/>
    <mergeCell ref="A9:A11"/>
    <mergeCell ref="AE29:AF29"/>
    <mergeCell ref="I36:AG36"/>
    <mergeCell ref="AH18:AH20"/>
    <mergeCell ref="I35:AG35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K18:L18"/>
    <mergeCell ref="M18:N18"/>
    <mergeCell ref="O18:P18"/>
    <mergeCell ref="Q18:R18"/>
    <mergeCell ref="AC17:AD17"/>
    <mergeCell ref="AE17:AF17"/>
    <mergeCell ref="I14:J14"/>
    <mergeCell ref="K14:L14"/>
    <mergeCell ref="M14:N14"/>
    <mergeCell ref="B31:B32"/>
    <mergeCell ref="AH28:AH30"/>
    <mergeCell ref="AH31:A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O29:P29"/>
    <mergeCell ref="Q29:R29"/>
    <mergeCell ref="S29:T29"/>
    <mergeCell ref="U29:V29"/>
    <mergeCell ref="W29:X29"/>
    <mergeCell ref="Y29:Z29"/>
    <mergeCell ref="AA29:AB29"/>
    <mergeCell ref="AC29:AD29"/>
    <mergeCell ref="AE30:AF30"/>
    <mergeCell ref="I7:AH7"/>
    <mergeCell ref="O8:P8"/>
    <mergeCell ref="Q8:R8"/>
    <mergeCell ref="S8:T8"/>
    <mergeCell ref="U8:V8"/>
    <mergeCell ref="W8:X8"/>
    <mergeCell ref="Y8:Z8"/>
    <mergeCell ref="AA8:AB8"/>
    <mergeCell ref="B28:B30"/>
    <mergeCell ref="M10:N10"/>
    <mergeCell ref="O10:P10"/>
    <mergeCell ref="Q10:R10"/>
    <mergeCell ref="M8:N8"/>
    <mergeCell ref="C7:G7"/>
    <mergeCell ref="G14:H14"/>
    <mergeCell ref="AC12:AD12"/>
    <mergeCell ref="AE12:AF12"/>
    <mergeCell ref="I13:J13"/>
    <mergeCell ref="K13:L13"/>
    <mergeCell ref="M13:N13"/>
    <mergeCell ref="O13:P13"/>
    <mergeCell ref="Q13:R13"/>
    <mergeCell ref="S13:T13"/>
    <mergeCell ref="U13:V13"/>
    <mergeCell ref="AA9:AB9"/>
    <mergeCell ref="AC9:AD9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4:C4"/>
    <mergeCell ref="A5:C5"/>
    <mergeCell ref="D4:E4"/>
    <mergeCell ref="D5:E5"/>
    <mergeCell ref="Z4:AH4"/>
    <mergeCell ref="Z5:AH5"/>
    <mergeCell ref="Q4:Y4"/>
    <mergeCell ref="Q5:Y5"/>
    <mergeCell ref="F4:P4"/>
    <mergeCell ref="F5:P5"/>
  </mergeCells>
  <pageMargins left="0.7" right="0.7" top="0.75" bottom="0.75" header="0.3" footer="0.3"/>
  <pageSetup scale="23" orientation="portrait" r:id="rId1"/>
  <ignoredErrors>
    <ignoredError sqref="AG30 AG15:AG26 AG34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view="pageBreakPreview" topLeftCell="A6" zoomScaleNormal="100" zoomScaleSheetLayoutView="100" workbookViewId="0">
      <selection activeCell="E10" sqref="E10:E11"/>
    </sheetView>
  </sheetViews>
  <sheetFormatPr baseColWidth="10" defaultRowHeight="15" x14ac:dyDescent="0.25"/>
  <cols>
    <col min="1" max="1" width="20.42578125" customWidth="1"/>
    <col min="2" max="2" width="36.85546875" customWidth="1"/>
    <col min="3" max="3" width="38.42578125" customWidth="1"/>
    <col min="4" max="4" width="19.42578125" customWidth="1"/>
    <col min="5" max="5" width="17.7109375" customWidth="1"/>
    <col min="6" max="6" width="23" customWidth="1"/>
    <col min="7" max="7" width="25.28515625" customWidth="1"/>
  </cols>
  <sheetData>
    <row r="1" spans="1:14" ht="48.75" customHeight="1" thickBot="1" x14ac:dyDescent="0.3">
      <c r="A1" s="254" t="s">
        <v>87</v>
      </c>
      <c r="B1" s="254"/>
      <c r="C1" s="254"/>
      <c r="D1" s="254"/>
      <c r="E1" s="254"/>
      <c r="F1" s="254"/>
      <c r="G1" s="254"/>
    </row>
    <row r="2" spans="1:14" ht="33" customHeight="1" thickBot="1" x14ac:dyDescent="0.3">
      <c r="A2" s="58" t="s">
        <v>88</v>
      </c>
      <c r="B2" s="59" t="s">
        <v>89</v>
      </c>
      <c r="C2" s="58" t="s">
        <v>90</v>
      </c>
      <c r="D2" s="254" t="s">
        <v>91</v>
      </c>
      <c r="E2" s="254"/>
      <c r="F2" s="254" t="s">
        <v>92</v>
      </c>
      <c r="G2" s="254"/>
    </row>
    <row r="3" spans="1:14" ht="29.25" customHeight="1" thickBot="1" x14ac:dyDescent="0.3">
      <c r="A3" s="60" t="s">
        <v>93</v>
      </c>
      <c r="B3" s="61">
        <v>43691</v>
      </c>
      <c r="C3" s="61">
        <v>43691</v>
      </c>
      <c r="D3" s="255">
        <v>1</v>
      </c>
      <c r="E3" s="255"/>
      <c r="F3" s="255" t="s">
        <v>94</v>
      </c>
      <c r="G3" s="255"/>
    </row>
    <row r="4" spans="1:14" ht="6.75" customHeight="1" thickBot="1" x14ac:dyDescent="0.3"/>
    <row r="5" spans="1:14" ht="16.5" thickBot="1" x14ac:dyDescent="0.3">
      <c r="A5" s="250" t="s">
        <v>0</v>
      </c>
      <c r="B5" s="250" t="s">
        <v>1</v>
      </c>
      <c r="C5" s="251" t="s">
        <v>95</v>
      </c>
      <c r="D5" s="251"/>
      <c r="E5" s="251"/>
      <c r="F5" s="251"/>
      <c r="G5" s="250" t="s">
        <v>96</v>
      </c>
    </row>
    <row r="6" spans="1:14" ht="32.25" thickBot="1" x14ac:dyDescent="0.3">
      <c r="A6" s="250"/>
      <c r="B6" s="250"/>
      <c r="C6" s="59" t="s">
        <v>97</v>
      </c>
      <c r="D6" s="59" t="s">
        <v>98</v>
      </c>
      <c r="E6" s="59" t="s">
        <v>99</v>
      </c>
      <c r="F6" s="59" t="s">
        <v>100</v>
      </c>
      <c r="G6" s="250"/>
      <c r="H6" s="62"/>
      <c r="I6" s="62"/>
      <c r="J6" s="62"/>
      <c r="K6" s="62"/>
      <c r="L6" s="62"/>
      <c r="M6" s="62"/>
      <c r="N6" s="63"/>
    </row>
    <row r="7" spans="1:14" ht="45.75" customHeight="1" x14ac:dyDescent="0.25">
      <c r="A7" s="233" t="s">
        <v>101</v>
      </c>
      <c r="B7" s="227" t="s">
        <v>111</v>
      </c>
      <c r="C7" s="64" t="s">
        <v>108</v>
      </c>
      <c r="D7" s="65" t="s">
        <v>102</v>
      </c>
      <c r="E7" s="65" t="s">
        <v>105</v>
      </c>
      <c r="F7" s="79" t="s">
        <v>103</v>
      </c>
      <c r="G7" s="252" t="s">
        <v>167</v>
      </c>
    </row>
    <row r="8" spans="1:14" ht="65.25" customHeight="1" x14ac:dyDescent="0.25">
      <c r="A8" s="234"/>
      <c r="B8" s="228"/>
      <c r="C8" s="67" t="s">
        <v>212</v>
      </c>
      <c r="D8" s="68" t="s">
        <v>104</v>
      </c>
      <c r="E8" s="68" t="s">
        <v>106</v>
      </c>
      <c r="F8" s="67" t="s">
        <v>110</v>
      </c>
      <c r="G8" s="260"/>
    </row>
    <row r="9" spans="1:14" ht="75" customHeight="1" x14ac:dyDescent="0.25">
      <c r="A9" s="234"/>
      <c r="B9" s="228"/>
      <c r="C9" s="97" t="s">
        <v>221</v>
      </c>
      <c r="D9" s="68" t="s">
        <v>104</v>
      </c>
      <c r="E9" s="69" t="s">
        <v>164</v>
      </c>
      <c r="F9" s="67" t="s">
        <v>109</v>
      </c>
      <c r="G9" s="253"/>
    </row>
    <row r="10" spans="1:14" ht="40.5" customHeight="1" x14ac:dyDescent="0.25">
      <c r="A10" s="234"/>
      <c r="B10" s="228"/>
      <c r="C10" s="247" t="s">
        <v>107</v>
      </c>
      <c r="D10" s="258" t="s">
        <v>104</v>
      </c>
      <c r="E10" s="258" t="s">
        <v>164</v>
      </c>
      <c r="F10" s="256" t="s">
        <v>109</v>
      </c>
      <c r="G10" s="70" t="s">
        <v>113</v>
      </c>
    </row>
    <row r="11" spans="1:14" ht="40.5" customHeight="1" thickBot="1" x14ac:dyDescent="0.3">
      <c r="A11" s="234"/>
      <c r="B11" s="228"/>
      <c r="C11" s="239"/>
      <c r="D11" s="259"/>
      <c r="E11" s="259"/>
      <c r="F11" s="236"/>
      <c r="G11" s="80" t="s">
        <v>112</v>
      </c>
    </row>
    <row r="12" spans="1:14" ht="40.5" customHeight="1" x14ac:dyDescent="0.25">
      <c r="A12" s="233" t="s">
        <v>30</v>
      </c>
      <c r="B12" s="227" t="s">
        <v>114</v>
      </c>
      <c r="C12" s="73" t="s">
        <v>115</v>
      </c>
      <c r="D12" s="66" t="s">
        <v>49</v>
      </c>
      <c r="E12" s="65" t="s">
        <v>116</v>
      </c>
      <c r="F12" s="261" t="s">
        <v>117</v>
      </c>
      <c r="G12" s="74" t="s">
        <v>78</v>
      </c>
    </row>
    <row r="13" spans="1:14" ht="36" customHeight="1" x14ac:dyDescent="0.25">
      <c r="A13" s="234"/>
      <c r="B13" s="228"/>
      <c r="C13" s="257" t="s">
        <v>163</v>
      </c>
      <c r="D13" s="258" t="s">
        <v>104</v>
      </c>
      <c r="E13" s="256" t="s">
        <v>164</v>
      </c>
      <c r="F13" s="262"/>
      <c r="G13" s="86" t="s">
        <v>120</v>
      </c>
    </row>
    <row r="14" spans="1:14" ht="30.75" customHeight="1" x14ac:dyDescent="0.25">
      <c r="A14" s="234"/>
      <c r="B14" s="228"/>
      <c r="C14" s="249"/>
      <c r="D14" s="259"/>
      <c r="E14" s="236"/>
      <c r="F14" s="259"/>
      <c r="G14" s="91" t="s">
        <v>121</v>
      </c>
    </row>
    <row r="15" spans="1:14" ht="45.75" thickBot="1" x14ac:dyDescent="0.3">
      <c r="A15" s="235"/>
      <c r="B15" s="229"/>
      <c r="C15" s="75" t="s">
        <v>118</v>
      </c>
      <c r="D15" s="76" t="s">
        <v>49</v>
      </c>
      <c r="E15" s="82" t="s">
        <v>164</v>
      </c>
      <c r="F15" s="126" t="s">
        <v>213</v>
      </c>
      <c r="G15" s="77" t="s">
        <v>119</v>
      </c>
    </row>
    <row r="16" spans="1:14" ht="39" customHeight="1" x14ac:dyDescent="0.25">
      <c r="A16" s="233" t="s">
        <v>19</v>
      </c>
      <c r="B16" s="227" t="s">
        <v>21</v>
      </c>
      <c r="C16" s="73" t="s">
        <v>122</v>
      </c>
      <c r="D16" s="66" t="s">
        <v>45</v>
      </c>
      <c r="E16" s="65" t="s">
        <v>164</v>
      </c>
      <c r="F16" s="230" t="s">
        <v>123</v>
      </c>
      <c r="G16" s="74" t="s">
        <v>29</v>
      </c>
    </row>
    <row r="17" spans="1:7" ht="37.5" customHeight="1" thickBot="1" x14ac:dyDescent="0.3">
      <c r="A17" s="235"/>
      <c r="B17" s="229"/>
      <c r="C17" s="87" t="s">
        <v>124</v>
      </c>
      <c r="D17" s="88" t="s">
        <v>45</v>
      </c>
      <c r="E17" s="81" t="s">
        <v>164</v>
      </c>
      <c r="F17" s="232"/>
      <c r="G17" s="89" t="s">
        <v>20</v>
      </c>
    </row>
    <row r="18" spans="1:7" ht="61.5" customHeight="1" x14ac:dyDescent="0.25">
      <c r="A18" s="233" t="s">
        <v>32</v>
      </c>
      <c r="B18" s="227" t="s">
        <v>125</v>
      </c>
      <c r="C18" s="73" t="s">
        <v>126</v>
      </c>
      <c r="D18" s="65" t="s">
        <v>127</v>
      </c>
      <c r="E18" s="65" t="s">
        <v>164</v>
      </c>
      <c r="F18" s="65" t="s">
        <v>128</v>
      </c>
      <c r="G18" s="252" t="s">
        <v>50</v>
      </c>
    </row>
    <row r="19" spans="1:7" ht="58.5" customHeight="1" x14ac:dyDescent="0.25">
      <c r="A19" s="234"/>
      <c r="B19" s="239"/>
      <c r="C19" s="87" t="s">
        <v>129</v>
      </c>
      <c r="D19" s="81" t="s">
        <v>45</v>
      </c>
      <c r="E19" s="81" t="s">
        <v>164</v>
      </c>
      <c r="F19" s="81" t="s">
        <v>130</v>
      </c>
      <c r="G19" s="253"/>
    </row>
    <row r="20" spans="1:7" ht="63.75" customHeight="1" x14ac:dyDescent="0.25">
      <c r="A20" s="234"/>
      <c r="B20" s="247" t="s">
        <v>131</v>
      </c>
      <c r="C20" s="97" t="s">
        <v>214</v>
      </c>
      <c r="D20" s="69" t="s">
        <v>104</v>
      </c>
      <c r="E20" s="68" t="s">
        <v>164</v>
      </c>
      <c r="F20" s="68" t="s">
        <v>132</v>
      </c>
      <c r="G20" s="91" t="s">
        <v>51</v>
      </c>
    </row>
    <row r="21" spans="1:7" ht="30" x14ac:dyDescent="0.25">
      <c r="A21" s="234"/>
      <c r="B21" s="228"/>
      <c r="C21" s="90" t="s">
        <v>133</v>
      </c>
      <c r="D21" s="69" t="s">
        <v>104</v>
      </c>
      <c r="E21" s="68" t="s">
        <v>135</v>
      </c>
      <c r="F21" s="68" t="s">
        <v>130</v>
      </c>
      <c r="G21" s="86" t="s">
        <v>52</v>
      </c>
    </row>
    <row r="22" spans="1:7" ht="45.75" thickBot="1" x14ac:dyDescent="0.3">
      <c r="A22" s="234"/>
      <c r="B22" s="228"/>
      <c r="C22" s="87" t="s">
        <v>134</v>
      </c>
      <c r="D22" s="85" t="s">
        <v>104</v>
      </c>
      <c r="E22" s="83" t="s">
        <v>215</v>
      </c>
      <c r="F22" s="83" t="s">
        <v>130</v>
      </c>
      <c r="G22" s="89" t="s">
        <v>53</v>
      </c>
    </row>
    <row r="23" spans="1:7" ht="36" customHeight="1" x14ac:dyDescent="0.25">
      <c r="A23" s="240" t="s">
        <v>136</v>
      </c>
      <c r="B23" s="244" t="s">
        <v>137</v>
      </c>
      <c r="C23" s="73" t="s">
        <v>139</v>
      </c>
      <c r="D23" s="65" t="s">
        <v>49</v>
      </c>
      <c r="E23" s="65" t="s">
        <v>105</v>
      </c>
      <c r="F23" s="66" t="s">
        <v>140</v>
      </c>
      <c r="G23" s="74" t="s">
        <v>55</v>
      </c>
    </row>
    <row r="24" spans="1:7" ht="45" x14ac:dyDescent="0.25">
      <c r="A24" s="242"/>
      <c r="B24" s="245"/>
      <c r="C24" s="97" t="s">
        <v>138</v>
      </c>
      <c r="D24" s="69" t="s">
        <v>45</v>
      </c>
      <c r="E24" s="68" t="s">
        <v>164</v>
      </c>
      <c r="F24" s="68" t="s">
        <v>141</v>
      </c>
      <c r="G24" s="98" t="s">
        <v>67</v>
      </c>
    </row>
    <row r="25" spans="1:7" ht="30.75" customHeight="1" thickBot="1" x14ac:dyDescent="0.3">
      <c r="A25" s="243"/>
      <c r="B25" s="246"/>
      <c r="C25" s="71" t="s">
        <v>142</v>
      </c>
      <c r="D25" s="72" t="s">
        <v>45</v>
      </c>
      <c r="E25" s="83" t="s">
        <v>164</v>
      </c>
      <c r="F25" s="78" t="s">
        <v>140</v>
      </c>
      <c r="G25" s="99" t="s">
        <v>68</v>
      </c>
    </row>
    <row r="26" spans="1:7" ht="30.75" customHeight="1" x14ac:dyDescent="0.25">
      <c r="A26" s="240" t="s">
        <v>143</v>
      </c>
      <c r="B26" s="244" t="s">
        <v>144</v>
      </c>
      <c r="C26" s="103" t="s">
        <v>198</v>
      </c>
      <c r="D26" s="101" t="s">
        <v>46</v>
      </c>
      <c r="E26" s="65" t="s">
        <v>164</v>
      </c>
      <c r="F26" s="231" t="s">
        <v>147</v>
      </c>
      <c r="G26" s="237" t="s">
        <v>57</v>
      </c>
    </row>
    <row r="27" spans="1:7" ht="35.25" customHeight="1" x14ac:dyDescent="0.25">
      <c r="A27" s="241"/>
      <c r="B27" s="239"/>
      <c r="C27" s="100" t="s">
        <v>145</v>
      </c>
      <c r="D27" s="102" t="s">
        <v>49</v>
      </c>
      <c r="E27" s="68" t="s">
        <v>146</v>
      </c>
      <c r="F27" s="236"/>
      <c r="G27" s="238"/>
    </row>
    <row r="28" spans="1:7" ht="60" customHeight="1" x14ac:dyDescent="0.25">
      <c r="A28" s="242"/>
      <c r="B28" s="245"/>
      <c r="C28" s="104" t="s">
        <v>161</v>
      </c>
      <c r="D28" s="69" t="s">
        <v>104</v>
      </c>
      <c r="E28" s="68" t="s">
        <v>164</v>
      </c>
      <c r="F28" s="92" t="s">
        <v>162</v>
      </c>
      <c r="G28" s="98" t="s">
        <v>58</v>
      </c>
    </row>
    <row r="29" spans="1:7" ht="30" customHeight="1" thickBot="1" x14ac:dyDescent="0.3">
      <c r="A29" s="243"/>
      <c r="B29" s="246"/>
      <c r="C29" s="104" t="s">
        <v>203</v>
      </c>
      <c r="D29" s="72" t="s">
        <v>104</v>
      </c>
      <c r="E29" s="68" t="s">
        <v>164</v>
      </c>
      <c r="F29" s="117" t="s">
        <v>162</v>
      </c>
      <c r="G29" s="99" t="s">
        <v>83</v>
      </c>
    </row>
    <row r="30" spans="1:7" ht="42" customHeight="1" x14ac:dyDescent="0.25">
      <c r="A30" s="233" t="s">
        <v>39</v>
      </c>
      <c r="B30" s="227" t="s">
        <v>192</v>
      </c>
      <c r="C30" s="248" t="s">
        <v>148</v>
      </c>
      <c r="D30" s="230" t="s">
        <v>102</v>
      </c>
      <c r="E30" s="230" t="s">
        <v>204</v>
      </c>
      <c r="F30" s="230" t="s">
        <v>149</v>
      </c>
      <c r="G30" s="105" t="s">
        <v>60</v>
      </c>
    </row>
    <row r="31" spans="1:7" ht="35.25" customHeight="1" x14ac:dyDescent="0.25">
      <c r="A31" s="234"/>
      <c r="B31" s="228"/>
      <c r="C31" s="249"/>
      <c r="D31" s="236"/>
      <c r="E31" s="236"/>
      <c r="F31" s="231"/>
      <c r="G31" s="119" t="s">
        <v>64</v>
      </c>
    </row>
    <row r="32" spans="1:7" ht="45" x14ac:dyDescent="0.25">
      <c r="A32" s="234"/>
      <c r="B32" s="239"/>
      <c r="C32" s="96" t="s">
        <v>152</v>
      </c>
      <c r="D32" s="68" t="s">
        <v>45</v>
      </c>
      <c r="E32" s="68" t="s">
        <v>204</v>
      </c>
      <c r="F32" s="68" t="s">
        <v>153</v>
      </c>
      <c r="G32" s="98" t="s">
        <v>194</v>
      </c>
    </row>
    <row r="33" spans="1:7" ht="63.75" customHeight="1" x14ac:dyDescent="0.25">
      <c r="A33" s="234"/>
      <c r="B33" s="247" t="s">
        <v>199</v>
      </c>
      <c r="C33" s="123" t="s">
        <v>150</v>
      </c>
      <c r="D33" s="102" t="s">
        <v>104</v>
      </c>
      <c r="E33" s="68" t="s">
        <v>204</v>
      </c>
      <c r="F33" s="120" t="s">
        <v>200</v>
      </c>
      <c r="G33" s="119" t="s">
        <v>201</v>
      </c>
    </row>
    <row r="34" spans="1:7" ht="55.5" customHeight="1" x14ac:dyDescent="0.25">
      <c r="A34" s="234"/>
      <c r="B34" s="239"/>
      <c r="C34" s="123" t="s">
        <v>151</v>
      </c>
      <c r="D34" s="69" t="s">
        <v>202</v>
      </c>
      <c r="E34" s="68" t="s">
        <v>204</v>
      </c>
      <c r="F34" s="120" t="s">
        <v>149</v>
      </c>
      <c r="G34" s="118" t="s">
        <v>196</v>
      </c>
    </row>
    <row r="35" spans="1:7" ht="110.25" customHeight="1" thickBot="1" x14ac:dyDescent="0.3">
      <c r="A35" s="235"/>
      <c r="B35" s="94" t="s">
        <v>48</v>
      </c>
      <c r="C35" s="107" t="s">
        <v>154</v>
      </c>
      <c r="D35" s="108" t="s">
        <v>102</v>
      </c>
      <c r="E35" s="78" t="s">
        <v>204</v>
      </c>
      <c r="F35" s="78" t="s">
        <v>149</v>
      </c>
      <c r="G35" s="109" t="s">
        <v>176</v>
      </c>
    </row>
    <row r="36" spans="1:7" ht="33.75" customHeight="1" x14ac:dyDescent="0.25">
      <c r="A36" s="233" t="s">
        <v>40</v>
      </c>
      <c r="B36" s="227" t="s">
        <v>157</v>
      </c>
      <c r="C36" s="93" t="s">
        <v>155</v>
      </c>
      <c r="D36" s="106" t="s">
        <v>45</v>
      </c>
      <c r="E36" s="84" t="s">
        <v>164</v>
      </c>
      <c r="F36" s="230" t="s">
        <v>159</v>
      </c>
      <c r="G36" s="224" t="s">
        <v>65</v>
      </c>
    </row>
    <row r="37" spans="1:7" ht="36" customHeight="1" x14ac:dyDescent="0.25">
      <c r="A37" s="234"/>
      <c r="B37" s="228"/>
      <c r="C37" s="96" t="s">
        <v>158</v>
      </c>
      <c r="D37" s="69" t="s">
        <v>45</v>
      </c>
      <c r="E37" s="68" t="s">
        <v>164</v>
      </c>
      <c r="F37" s="231"/>
      <c r="G37" s="225"/>
    </row>
    <row r="38" spans="1:7" ht="33.75" customHeight="1" thickBot="1" x14ac:dyDescent="0.3">
      <c r="A38" s="235"/>
      <c r="B38" s="229"/>
      <c r="C38" s="95" t="s">
        <v>156</v>
      </c>
      <c r="D38" s="78" t="s">
        <v>45</v>
      </c>
      <c r="E38" s="78" t="s">
        <v>164</v>
      </c>
      <c r="F38" s="232"/>
      <c r="G38" s="226"/>
    </row>
  </sheetData>
  <mergeCells count="46">
    <mergeCell ref="D13:D14"/>
    <mergeCell ref="B16:B17"/>
    <mergeCell ref="F16:F17"/>
    <mergeCell ref="G7:G9"/>
    <mergeCell ref="C10:C11"/>
    <mergeCell ref="D10:D11"/>
    <mergeCell ref="E10:E11"/>
    <mergeCell ref="F10:F11"/>
    <mergeCell ref="F12:F14"/>
    <mergeCell ref="C5:F5"/>
    <mergeCell ref="G5:G6"/>
    <mergeCell ref="G18:G19"/>
    <mergeCell ref="A1:G1"/>
    <mergeCell ref="D2:E2"/>
    <mergeCell ref="F2:G2"/>
    <mergeCell ref="D3:E3"/>
    <mergeCell ref="F3:G3"/>
    <mergeCell ref="B18:B19"/>
    <mergeCell ref="B7:B11"/>
    <mergeCell ref="A7:A11"/>
    <mergeCell ref="E13:E14"/>
    <mergeCell ref="A16:A17"/>
    <mergeCell ref="A12:A15"/>
    <mergeCell ref="B12:B15"/>
    <mergeCell ref="C13:C14"/>
    <mergeCell ref="B20:B22"/>
    <mergeCell ref="A18:A22"/>
    <mergeCell ref="A23:A25"/>
    <mergeCell ref="B23:B25"/>
    <mergeCell ref="A5:A6"/>
    <mergeCell ref="B5:B6"/>
    <mergeCell ref="G36:G38"/>
    <mergeCell ref="B36:B38"/>
    <mergeCell ref="F36:F38"/>
    <mergeCell ref="A36:A38"/>
    <mergeCell ref="F26:F27"/>
    <mergeCell ref="G26:G27"/>
    <mergeCell ref="B30:B32"/>
    <mergeCell ref="F30:F31"/>
    <mergeCell ref="A26:A29"/>
    <mergeCell ref="B26:B29"/>
    <mergeCell ref="A30:A35"/>
    <mergeCell ref="B33:B34"/>
    <mergeCell ref="C30:C31"/>
    <mergeCell ref="D30:D31"/>
    <mergeCell ref="E30:E31"/>
  </mergeCells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2019</vt:lpstr>
      <vt:lpstr>Objetivos del 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Cardona</dc:creator>
  <cp:lastModifiedBy>ZFIP-SIG</cp:lastModifiedBy>
  <dcterms:created xsi:type="dcterms:W3CDTF">2018-12-11T15:59:20Z</dcterms:created>
  <dcterms:modified xsi:type="dcterms:W3CDTF">2019-11-22T20:41:57Z</dcterms:modified>
</cp:coreProperties>
</file>